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VID-19\DEP\Draft\LOGISTICS\SNS &amp; Mass Distributions\Mass Distributions for November\Mass Distribution LTC November- AL WAve 1\"/>
    </mc:Choice>
  </mc:AlternateContent>
  <xr:revisionPtr revIDLastSave="0" documentId="13_ncr:1_{AB263E7A-3DBA-4140-ACC6-43D8AFCFC840}" xr6:coauthVersionLast="45" xr6:coauthVersionMax="45" xr10:uidLastSave="{00000000-0000-0000-0000-000000000000}"/>
  <bookViews>
    <workbookView xWindow="-120" yWindow="-120" windowWidth="24240" windowHeight="13140" activeTab="3" xr2:uid="{2F1C4E41-89D0-4029-982F-A4814E33FE9A}"/>
  </bookViews>
  <sheets>
    <sheet name="Custom_250+" sheetId="5" r:id="rId1"/>
    <sheet name="Tier 1" sheetId="9" r:id="rId2"/>
    <sheet name="Tier 2" sheetId="8" r:id="rId3"/>
    <sheet name="Tier 3" sheetId="7" r:id="rId4"/>
    <sheet name="Tier 4" sheetId="6" r:id="rId5"/>
    <sheet name="Scratch Paper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6" l="1"/>
  <c r="G68" i="7"/>
  <c r="G49" i="8"/>
  <c r="G13" i="9"/>
  <c r="G13" i="5"/>
  <c r="L3" i="10" l="1"/>
  <c r="J46" i="6" s="1"/>
  <c r="M46" i="6" s="1"/>
  <c r="D7" i="10"/>
  <c r="C7" i="10"/>
  <c r="B7" i="10"/>
  <c r="A7" i="10"/>
  <c r="D5" i="10"/>
  <c r="C5" i="10"/>
  <c r="B5" i="10"/>
  <c r="A5" i="10"/>
  <c r="J25" i="6" l="1"/>
  <c r="L25" i="6" s="1"/>
  <c r="J46" i="8"/>
  <c r="N46" i="8" s="1"/>
  <c r="J5" i="7"/>
  <c r="K5" i="7" s="1"/>
  <c r="J21" i="8"/>
  <c r="L21" i="8" s="1"/>
  <c r="J30" i="7"/>
  <c r="M30" i="7" s="1"/>
  <c r="J14" i="8"/>
  <c r="N14" i="8" s="1"/>
  <c r="J62" i="7"/>
  <c r="M62" i="7" s="1"/>
  <c r="J22" i="8"/>
  <c r="N22" i="8" s="1"/>
  <c r="J6" i="7"/>
  <c r="L6" i="7" s="1"/>
  <c r="J38" i="7"/>
  <c r="M38" i="7" s="1"/>
  <c r="J2" i="6"/>
  <c r="M2" i="6" s="1"/>
  <c r="J30" i="6"/>
  <c r="M30" i="6" s="1"/>
  <c r="J37" i="7"/>
  <c r="K37" i="7" s="1"/>
  <c r="J8" i="9"/>
  <c r="M8" i="9" s="1"/>
  <c r="J9" i="9"/>
  <c r="M9" i="9" s="1"/>
  <c r="J12" i="6"/>
  <c r="K12" i="6" s="1"/>
  <c r="J5" i="8"/>
  <c r="L5" i="8" s="1"/>
  <c r="J37" i="8"/>
  <c r="N37" i="8" s="1"/>
  <c r="J21" i="7"/>
  <c r="K21" i="7" s="1"/>
  <c r="J53" i="7"/>
  <c r="K53" i="7" s="1"/>
  <c r="J13" i="6"/>
  <c r="L13" i="6" s="1"/>
  <c r="J41" i="6"/>
  <c r="L41" i="6" s="1"/>
  <c r="J29" i="6"/>
  <c r="M29" i="6" s="1"/>
  <c r="J29" i="8"/>
  <c r="L29" i="8" s="1"/>
  <c r="J45" i="7"/>
  <c r="K45" i="7" s="1"/>
  <c r="J36" i="6"/>
  <c r="K36" i="6" s="1"/>
  <c r="J14" i="7"/>
  <c r="M14" i="7" s="1"/>
  <c r="J46" i="7"/>
  <c r="M46" i="7" s="1"/>
  <c r="J6" i="8"/>
  <c r="N6" i="8" s="1"/>
  <c r="J38" i="8"/>
  <c r="N38" i="8" s="1"/>
  <c r="J22" i="7"/>
  <c r="M22" i="7" s="1"/>
  <c r="J54" i="7"/>
  <c r="M54" i="7" s="1"/>
  <c r="J20" i="6"/>
  <c r="K20" i="6" s="1"/>
  <c r="J47" i="6"/>
  <c r="L47" i="6" s="1"/>
  <c r="J67" i="7"/>
  <c r="K67" i="7" s="1"/>
  <c r="J13" i="7"/>
  <c r="K13" i="7" s="1"/>
  <c r="J7" i="6"/>
  <c r="L7" i="6" s="1"/>
  <c r="J30" i="8"/>
  <c r="N30" i="8" s="1"/>
  <c r="J37" i="6"/>
  <c r="N37" i="6" s="1"/>
  <c r="J13" i="8"/>
  <c r="L13" i="8" s="1"/>
  <c r="J45" i="8"/>
  <c r="L45" i="8" s="1"/>
  <c r="J29" i="7"/>
  <c r="K29" i="7" s="1"/>
  <c r="J61" i="7"/>
  <c r="K61" i="7" s="1"/>
  <c r="J24" i="6"/>
  <c r="K24" i="6" s="1"/>
  <c r="J48" i="6"/>
  <c r="L48" i="6" s="1"/>
  <c r="J7" i="9"/>
  <c r="L7" i="9" s="1"/>
  <c r="J4" i="8"/>
  <c r="N4" i="8" s="1"/>
  <c r="J12" i="8"/>
  <c r="N12" i="8" s="1"/>
  <c r="J20" i="8"/>
  <c r="M20" i="8" s="1"/>
  <c r="J28" i="8"/>
  <c r="J36" i="8"/>
  <c r="N36" i="8" s="1"/>
  <c r="J44" i="8"/>
  <c r="L44" i="8" s="1"/>
  <c r="J4" i="7"/>
  <c r="M4" i="7" s="1"/>
  <c r="J12" i="7"/>
  <c r="K12" i="7" s="1"/>
  <c r="J20" i="7"/>
  <c r="L20" i="7" s="1"/>
  <c r="J28" i="7"/>
  <c r="K28" i="7" s="1"/>
  <c r="J36" i="7"/>
  <c r="L36" i="7" s="1"/>
  <c r="J44" i="7"/>
  <c r="L44" i="7" s="1"/>
  <c r="J52" i="7"/>
  <c r="K52" i="7" s="1"/>
  <c r="J60" i="7"/>
  <c r="K60" i="7" s="1"/>
  <c r="J66" i="7"/>
  <c r="L66" i="7" s="1"/>
  <c r="J11" i="6"/>
  <c r="M11" i="6" s="1"/>
  <c r="J19" i="6"/>
  <c r="K19" i="6" s="1"/>
  <c r="J28" i="6"/>
  <c r="K28" i="6" s="1"/>
  <c r="J40" i="6"/>
  <c r="L40" i="6" s="1"/>
  <c r="J53" i="6"/>
  <c r="J57" i="6"/>
  <c r="J54" i="6"/>
  <c r="J60" i="6"/>
  <c r="J52" i="6"/>
  <c r="J59" i="6"/>
  <c r="J51" i="6"/>
  <c r="J49" i="6"/>
  <c r="J55" i="6"/>
  <c r="J58" i="6"/>
  <c r="J50" i="6"/>
  <c r="J56" i="6"/>
  <c r="J5" i="5"/>
  <c r="N5" i="5" s="1"/>
  <c r="J4" i="5"/>
  <c r="N4" i="5" s="1"/>
  <c r="J7" i="5"/>
  <c r="N7" i="5" s="1"/>
  <c r="J12" i="5"/>
  <c r="N12" i="5" s="1"/>
  <c r="J11" i="5"/>
  <c r="J3" i="5"/>
  <c r="N3" i="5" s="1"/>
  <c r="J2" i="5"/>
  <c r="N2" i="5" s="1"/>
  <c r="J8" i="5"/>
  <c r="J10" i="5"/>
  <c r="N10" i="5" s="1"/>
  <c r="J9" i="5"/>
  <c r="N9" i="5" s="1"/>
  <c r="J6" i="5"/>
  <c r="N6" i="5" s="1"/>
  <c r="J2" i="9"/>
  <c r="L2" i="9" s="1"/>
  <c r="J10" i="9"/>
  <c r="M10" i="9" s="1"/>
  <c r="J7" i="8"/>
  <c r="M7" i="8" s="1"/>
  <c r="J15" i="8"/>
  <c r="K15" i="8" s="1"/>
  <c r="J23" i="8"/>
  <c r="K23" i="8" s="1"/>
  <c r="J31" i="8"/>
  <c r="K31" i="8" s="1"/>
  <c r="J39" i="8"/>
  <c r="K39" i="8" s="1"/>
  <c r="J47" i="8"/>
  <c r="M47" i="8" s="1"/>
  <c r="J7" i="7"/>
  <c r="N7" i="7" s="1"/>
  <c r="J15" i="7"/>
  <c r="M15" i="7" s="1"/>
  <c r="J23" i="7"/>
  <c r="L23" i="7" s="1"/>
  <c r="J31" i="7"/>
  <c r="K31" i="7" s="1"/>
  <c r="J39" i="7"/>
  <c r="L39" i="7" s="1"/>
  <c r="J47" i="7"/>
  <c r="K47" i="7" s="1"/>
  <c r="J55" i="7"/>
  <c r="N55" i="7" s="1"/>
  <c r="K62" i="7"/>
  <c r="J3" i="6"/>
  <c r="K3" i="6" s="1"/>
  <c r="J8" i="6"/>
  <c r="L8" i="6" s="1"/>
  <c r="J14" i="6"/>
  <c r="M14" i="6" s="1"/>
  <c r="J21" i="6"/>
  <c r="L21" i="6" s="1"/>
  <c r="K25" i="6"/>
  <c r="J31" i="6"/>
  <c r="L31" i="6" s="1"/>
  <c r="J38" i="6"/>
  <c r="M38" i="6" s="1"/>
  <c r="M7" i="6"/>
  <c r="J3" i="9"/>
  <c r="N3" i="9" s="1"/>
  <c r="J11" i="9"/>
  <c r="L11" i="9" s="1"/>
  <c r="J8" i="8"/>
  <c r="M8" i="8" s="1"/>
  <c r="J16" i="8"/>
  <c r="M16" i="8" s="1"/>
  <c r="J24" i="8"/>
  <c r="M24" i="8" s="1"/>
  <c r="J32" i="8"/>
  <c r="M32" i="8" s="1"/>
  <c r="J40" i="8"/>
  <c r="M40" i="8" s="1"/>
  <c r="J48" i="8"/>
  <c r="L48" i="8" s="1"/>
  <c r="J8" i="7"/>
  <c r="K8" i="7" s="1"/>
  <c r="J16" i="7"/>
  <c r="M16" i="7" s="1"/>
  <c r="J24" i="7"/>
  <c r="M24" i="7" s="1"/>
  <c r="J32" i="7"/>
  <c r="M32" i="7" s="1"/>
  <c r="J40" i="7"/>
  <c r="K40" i="7" s="1"/>
  <c r="J48" i="7"/>
  <c r="M48" i="7" s="1"/>
  <c r="J56" i="7"/>
  <c r="M56" i="7" s="1"/>
  <c r="L62" i="7"/>
  <c r="J9" i="6"/>
  <c r="N9" i="6" s="1"/>
  <c r="J15" i="6"/>
  <c r="L15" i="6" s="1"/>
  <c r="J22" i="6"/>
  <c r="M22" i="6" s="1"/>
  <c r="J32" i="6"/>
  <c r="L32" i="6" s="1"/>
  <c r="J42" i="6"/>
  <c r="M42" i="6" s="1"/>
  <c r="J4" i="9"/>
  <c r="K4" i="9" s="1"/>
  <c r="J12" i="9"/>
  <c r="K12" i="9" s="1"/>
  <c r="J9" i="8"/>
  <c r="L9" i="8" s="1"/>
  <c r="J17" i="8"/>
  <c r="N17" i="8" s="1"/>
  <c r="J25" i="8"/>
  <c r="L25" i="8" s="1"/>
  <c r="J33" i="8"/>
  <c r="K33" i="8" s="1"/>
  <c r="J41" i="8"/>
  <c r="N41" i="8" s="1"/>
  <c r="J9" i="7"/>
  <c r="M9" i="7" s="1"/>
  <c r="J17" i="7"/>
  <c r="M17" i="7" s="1"/>
  <c r="J25" i="7"/>
  <c r="M25" i="7" s="1"/>
  <c r="J33" i="7"/>
  <c r="M33" i="7" s="1"/>
  <c r="J41" i="7"/>
  <c r="M41" i="7" s="1"/>
  <c r="J49" i="7"/>
  <c r="M49" i="7" s="1"/>
  <c r="J57" i="7"/>
  <c r="M57" i="7" s="1"/>
  <c r="J63" i="7"/>
  <c r="K63" i="7" s="1"/>
  <c r="J4" i="6"/>
  <c r="K4" i="6" s="1"/>
  <c r="J16" i="6"/>
  <c r="L16" i="6" s="1"/>
  <c r="J26" i="6"/>
  <c r="M26" i="6" s="1"/>
  <c r="J33" i="6"/>
  <c r="M33" i="6" s="1"/>
  <c r="J39" i="6"/>
  <c r="J43" i="6"/>
  <c r="M43" i="6" s="1"/>
  <c r="J5" i="9"/>
  <c r="L5" i="9" s="1"/>
  <c r="J2" i="8"/>
  <c r="K2" i="8" s="1"/>
  <c r="J10" i="8"/>
  <c r="L10" i="8" s="1"/>
  <c r="J18" i="8"/>
  <c r="M18" i="8" s="1"/>
  <c r="J26" i="8"/>
  <c r="L26" i="8" s="1"/>
  <c r="J34" i="8"/>
  <c r="M34" i="8" s="1"/>
  <c r="J42" i="8"/>
  <c r="N42" i="8" s="1"/>
  <c r="J2" i="7"/>
  <c r="K2" i="7" s="1"/>
  <c r="J10" i="7"/>
  <c r="L10" i="7" s="1"/>
  <c r="J18" i="7"/>
  <c r="L18" i="7" s="1"/>
  <c r="J26" i="7"/>
  <c r="L26" i="7" s="1"/>
  <c r="J34" i="7"/>
  <c r="L34" i="7" s="1"/>
  <c r="J42" i="7"/>
  <c r="L42" i="7" s="1"/>
  <c r="J50" i="7"/>
  <c r="L50" i="7" s="1"/>
  <c r="J58" i="7"/>
  <c r="L58" i="7" s="1"/>
  <c r="J64" i="7"/>
  <c r="M64" i="7" s="1"/>
  <c r="J5" i="6"/>
  <c r="K5" i="6" s="1"/>
  <c r="J17" i="6"/>
  <c r="M17" i="6" s="1"/>
  <c r="J23" i="6"/>
  <c r="J27" i="6"/>
  <c r="L27" i="6" s="1"/>
  <c r="J34" i="6"/>
  <c r="M34" i="6" s="1"/>
  <c r="J44" i="6"/>
  <c r="K44" i="6" s="1"/>
  <c r="J6" i="9"/>
  <c r="K6" i="9" s="1"/>
  <c r="J3" i="8"/>
  <c r="M3" i="8" s="1"/>
  <c r="J11" i="8"/>
  <c r="J19" i="8"/>
  <c r="N19" i="8" s="1"/>
  <c r="J27" i="8"/>
  <c r="K27" i="8" s="1"/>
  <c r="J35" i="8"/>
  <c r="N35" i="8" s="1"/>
  <c r="J43" i="8"/>
  <c r="M43" i="8" s="1"/>
  <c r="J3" i="7"/>
  <c r="K3" i="7" s="1"/>
  <c r="J11" i="7"/>
  <c r="K11" i="7" s="1"/>
  <c r="J19" i="7"/>
  <c r="K19" i="7" s="1"/>
  <c r="J27" i="7"/>
  <c r="K27" i="7" s="1"/>
  <c r="J35" i="7"/>
  <c r="K35" i="7" s="1"/>
  <c r="J43" i="7"/>
  <c r="K43" i="7" s="1"/>
  <c r="J51" i="7"/>
  <c r="K51" i="7" s="1"/>
  <c r="J59" i="7"/>
  <c r="K59" i="7" s="1"/>
  <c r="J65" i="7"/>
  <c r="M65" i="7" s="1"/>
  <c r="J6" i="6"/>
  <c r="M6" i="6" s="1"/>
  <c r="J10" i="6"/>
  <c r="M10" i="6" s="1"/>
  <c r="J18" i="6"/>
  <c r="M18" i="6" s="1"/>
  <c r="J35" i="6"/>
  <c r="K35" i="6" s="1"/>
  <c r="J45" i="6"/>
  <c r="M45" i="6" s="1"/>
  <c r="K32" i="6"/>
  <c r="K48" i="6"/>
  <c r="K7" i="6"/>
  <c r="K47" i="6"/>
  <c r="L36" i="6"/>
  <c r="M47" i="6"/>
  <c r="K30" i="7"/>
  <c r="L30" i="7"/>
  <c r="K38" i="7"/>
  <c r="L46" i="7"/>
  <c r="L27" i="7"/>
  <c r="L5" i="7"/>
  <c r="M37" i="7"/>
  <c r="M53" i="7"/>
  <c r="K6" i="7"/>
  <c r="L29" i="7"/>
  <c r="L38" i="7"/>
  <c r="L61" i="7"/>
  <c r="M29" i="7"/>
  <c r="L48" i="7"/>
  <c r="M37" i="8"/>
  <c r="K37" i="8"/>
  <c r="L37" i="8"/>
  <c r="K46" i="8"/>
  <c r="M46" i="8"/>
  <c r="L46" i="8"/>
  <c r="N33" i="8"/>
  <c r="N32" i="7"/>
  <c r="N64" i="7"/>
  <c r="N9" i="7"/>
  <c r="N38" i="7"/>
  <c r="N7" i="6"/>
  <c r="N23" i="6"/>
  <c r="N25" i="6"/>
  <c r="N45" i="8"/>
  <c r="N15" i="7"/>
  <c r="N36" i="6"/>
  <c r="N2" i="7"/>
  <c r="N13" i="6"/>
  <c r="N18" i="6"/>
  <c r="N42" i="6"/>
  <c r="N35" i="6"/>
  <c r="N46" i="6"/>
  <c r="K30" i="6"/>
  <c r="M36" i="6"/>
  <c r="K46" i="6"/>
  <c r="L46" i="6"/>
  <c r="K13" i="6"/>
  <c r="M8" i="6"/>
  <c r="K18" i="6"/>
  <c r="M48" i="6"/>
  <c r="M13" i="6"/>
  <c r="L18" i="6"/>
  <c r="M2" i="7"/>
  <c r="L15" i="7"/>
  <c r="N21" i="7"/>
  <c r="N29" i="7"/>
  <c r="L31" i="7"/>
  <c r="N37" i="7"/>
  <c r="N45" i="7"/>
  <c r="K15" i="7"/>
  <c r="M23" i="7"/>
  <c r="K57" i="7"/>
  <c r="L60" i="7"/>
  <c r="M44" i="7"/>
  <c r="N47" i="7"/>
  <c r="M52" i="7"/>
  <c r="N21" i="8"/>
  <c r="M21" i="8"/>
  <c r="K6" i="8"/>
  <c r="K14" i="8"/>
  <c r="K30" i="8"/>
  <c r="L41" i="8"/>
  <c r="L6" i="8"/>
  <c r="M33" i="8"/>
  <c r="L11" i="8"/>
  <c r="M14" i="8"/>
  <c r="K16" i="8"/>
  <c r="M11" i="8"/>
  <c r="L16" i="8"/>
  <c r="K21" i="8"/>
  <c r="L24" i="8"/>
  <c r="K11" i="9"/>
  <c r="N10" i="9"/>
  <c r="L14" i="8" l="1"/>
  <c r="N34" i="8"/>
  <c r="L31" i="8"/>
  <c r="N56" i="7"/>
  <c r="L12" i="6"/>
  <c r="M6" i="8"/>
  <c r="N40" i="8"/>
  <c r="N48" i="6"/>
  <c r="N52" i="7"/>
  <c r="L37" i="7"/>
  <c r="L4" i="6"/>
  <c r="M25" i="6"/>
  <c r="N2" i="9"/>
  <c r="M16" i="6"/>
  <c r="M47" i="7"/>
  <c r="M18" i="7"/>
  <c r="N38" i="6"/>
  <c r="N4" i="6"/>
  <c r="N30" i="7"/>
  <c r="K17" i="6"/>
  <c r="L40" i="8"/>
  <c r="N19" i="6"/>
  <c r="L32" i="8"/>
  <c r="M30" i="8"/>
  <c r="N31" i="8"/>
  <c r="M12" i="7"/>
  <c r="L12" i="7"/>
  <c r="L45" i="6"/>
  <c r="N14" i="6"/>
  <c r="N16" i="6"/>
  <c r="N41" i="6"/>
  <c r="N20" i="7"/>
  <c r="K26" i="7"/>
  <c r="K56" i="7"/>
  <c r="L2" i="6"/>
  <c r="K40" i="8"/>
  <c r="K7" i="8"/>
  <c r="K17" i="7"/>
  <c r="L6" i="6"/>
  <c r="M5" i="7"/>
  <c r="N7" i="9"/>
  <c r="M27" i="8"/>
  <c r="L19" i="8"/>
  <c r="L9" i="7"/>
  <c r="N5" i="7"/>
  <c r="N10" i="8"/>
  <c r="N8" i="6"/>
  <c r="N12" i="7"/>
  <c r="L21" i="7"/>
  <c r="K11" i="6"/>
  <c r="N47" i="6"/>
  <c r="K48" i="7"/>
  <c r="N4" i="9"/>
  <c r="L42" i="6"/>
  <c r="M4" i="6"/>
  <c r="N26" i="7"/>
  <c r="N67" i="7"/>
  <c r="K9" i="9"/>
  <c r="M19" i="8"/>
  <c r="M2" i="8"/>
  <c r="L52" i="7"/>
  <c r="N23" i="7"/>
  <c r="N62" i="7"/>
  <c r="K18" i="7"/>
  <c r="M31" i="6"/>
  <c r="L22" i="8"/>
  <c r="L28" i="7"/>
  <c r="M22" i="8"/>
  <c r="N18" i="8"/>
  <c r="K13" i="8"/>
  <c r="N6" i="9"/>
  <c r="M51" i="7"/>
  <c r="M11" i="7"/>
  <c r="K3" i="9"/>
  <c r="K5" i="8"/>
  <c r="M9" i="8"/>
  <c r="K9" i="8"/>
  <c r="L2" i="8"/>
  <c r="N2" i="8"/>
  <c r="K7" i="7"/>
  <c r="M28" i="6"/>
  <c r="N5" i="8"/>
  <c r="N40" i="6"/>
  <c r="N34" i="7"/>
  <c r="N36" i="7"/>
  <c r="N6" i="7"/>
  <c r="N20" i="8"/>
  <c r="L47" i="8"/>
  <c r="M45" i="7"/>
  <c r="L54" i="7"/>
  <c r="K43" i="8"/>
  <c r="M4" i="9"/>
  <c r="M38" i="8"/>
  <c r="K29" i="8"/>
  <c r="K9" i="7"/>
  <c r="K42" i="6"/>
  <c r="K14" i="6"/>
  <c r="N3" i="6"/>
  <c r="N34" i="6"/>
  <c r="N28" i="6"/>
  <c r="N17" i="6"/>
  <c r="N35" i="7"/>
  <c r="M29" i="8"/>
  <c r="M35" i="7"/>
  <c r="L45" i="7"/>
  <c r="L11" i="7"/>
  <c r="K54" i="7"/>
  <c r="L20" i="6"/>
  <c r="M2" i="9"/>
  <c r="K20" i="8"/>
  <c r="M42" i="7"/>
  <c r="K36" i="7"/>
  <c r="K45" i="8"/>
  <c r="K42" i="7"/>
  <c r="L8" i="9"/>
  <c r="N32" i="8"/>
  <c r="M26" i="8"/>
  <c r="K2" i="9"/>
  <c r="L4" i="9"/>
  <c r="K32" i="8"/>
  <c r="K38" i="8"/>
  <c r="L20" i="8"/>
  <c r="M36" i="7"/>
  <c r="M7" i="7"/>
  <c r="M40" i="6"/>
  <c r="L14" i="6"/>
  <c r="M12" i="6"/>
  <c r="N47" i="8"/>
  <c r="N26" i="6"/>
  <c r="N20" i="6"/>
  <c r="N18" i="7"/>
  <c r="N28" i="7"/>
  <c r="M42" i="8"/>
  <c r="L56" i="7"/>
  <c r="M5" i="8"/>
  <c r="N33" i="6"/>
  <c r="L7" i="7"/>
  <c r="M20" i="6"/>
  <c r="N33" i="7"/>
  <c r="M13" i="8"/>
  <c r="N13" i="8"/>
  <c r="M28" i="7"/>
  <c r="K34" i="6"/>
  <c r="N29" i="8"/>
  <c r="M45" i="8"/>
  <c r="K40" i="6"/>
  <c r="M7" i="9"/>
  <c r="L27" i="8"/>
  <c r="L30" i="8"/>
  <c r="K22" i="8"/>
  <c r="K35" i="8"/>
  <c r="K19" i="8"/>
  <c r="L17" i="7"/>
  <c r="L55" i="7"/>
  <c r="M26" i="7"/>
  <c r="N27" i="8"/>
  <c r="N12" i="6"/>
  <c r="N54" i="7"/>
  <c r="N17" i="7"/>
  <c r="N48" i="7"/>
  <c r="K47" i="8"/>
  <c r="M6" i="7"/>
  <c r="L22" i="7"/>
  <c r="L33" i="6"/>
  <c r="L28" i="6"/>
  <c r="M19" i="7"/>
  <c r="L9" i="9"/>
  <c r="K3" i="8"/>
  <c r="N63" i="7"/>
  <c r="M20" i="7"/>
  <c r="L63" i="7"/>
  <c r="K20" i="7"/>
  <c r="L38" i="6"/>
  <c r="N29" i="6"/>
  <c r="N15" i="6"/>
  <c r="N46" i="7"/>
  <c r="N59" i="7"/>
  <c r="N9" i="9"/>
  <c r="L16" i="7"/>
  <c r="L19" i="7"/>
  <c r="K22" i="7"/>
  <c r="M11" i="9"/>
  <c r="L3" i="9"/>
  <c r="L35" i="8"/>
  <c r="L33" i="8"/>
  <c r="M31" i="8"/>
  <c r="N39" i="8"/>
  <c r="L57" i="7"/>
  <c r="M55" i="7"/>
  <c r="N61" i="7"/>
  <c r="K37" i="6"/>
  <c r="L10" i="6"/>
  <c r="L37" i="6"/>
  <c r="K10" i="6"/>
  <c r="L30" i="6"/>
  <c r="N30" i="6"/>
  <c r="N14" i="7"/>
  <c r="N51" i="7"/>
  <c r="M13" i="7"/>
  <c r="L51" i="7"/>
  <c r="L13" i="7"/>
  <c r="L8" i="7"/>
  <c r="K46" i="7"/>
  <c r="K41" i="6"/>
  <c r="M5" i="6"/>
  <c r="K10" i="7"/>
  <c r="K17" i="8"/>
  <c r="L53" i="7"/>
  <c r="M3" i="9"/>
  <c r="K26" i="8"/>
  <c r="K55" i="7"/>
  <c r="K41" i="7"/>
  <c r="L34" i="6"/>
  <c r="K29" i="6"/>
  <c r="L29" i="6"/>
  <c r="K2" i="6"/>
  <c r="K6" i="6"/>
  <c r="N11" i="6"/>
  <c r="N10" i="6"/>
  <c r="N50" i="7"/>
  <c r="N31" i="6"/>
  <c r="N60" i="7"/>
  <c r="N11" i="7"/>
  <c r="N16" i="7"/>
  <c r="M67" i="7"/>
  <c r="L32" i="7"/>
  <c r="M8" i="7"/>
  <c r="L40" i="7"/>
  <c r="K31" i="6"/>
  <c r="K8" i="9"/>
  <c r="N40" i="7"/>
  <c r="K5" i="9"/>
  <c r="N13" i="7"/>
  <c r="M32" i="6"/>
  <c r="N10" i="7"/>
  <c r="N19" i="7"/>
  <c r="M40" i="7"/>
  <c r="M5" i="9"/>
  <c r="M35" i="8"/>
  <c r="L3" i="8"/>
  <c r="L17" i="8"/>
  <c r="N26" i="8"/>
  <c r="M6" i="9"/>
  <c r="K7" i="9"/>
  <c r="L6" i="9"/>
  <c r="K24" i="8"/>
  <c r="M41" i="8"/>
  <c r="K41" i="8"/>
  <c r="N16" i="8"/>
  <c r="L47" i="7"/>
  <c r="M10" i="7"/>
  <c r="M24" i="6"/>
  <c r="K38" i="6"/>
  <c r="N6" i="6"/>
  <c r="N5" i="6"/>
  <c r="N24" i="6"/>
  <c r="N42" i="7"/>
  <c r="N57" i="7"/>
  <c r="N9" i="8"/>
  <c r="N5" i="9"/>
  <c r="N8" i="7"/>
  <c r="L64" i="7"/>
  <c r="L67" i="7"/>
  <c r="K32" i="7"/>
  <c r="L2" i="7"/>
  <c r="L24" i="6"/>
  <c r="N3" i="8"/>
  <c r="N24" i="8"/>
  <c r="N53" i="7"/>
  <c r="M37" i="6"/>
  <c r="L5" i="6"/>
  <c r="N32" i="6"/>
  <c r="K50" i="7"/>
  <c r="N8" i="9"/>
  <c r="L38" i="8"/>
  <c r="L33" i="7"/>
  <c r="M63" i="7"/>
  <c r="K33" i="7"/>
  <c r="K23" i="7"/>
  <c r="M21" i="6"/>
  <c r="N2" i="6"/>
  <c r="N22" i="7"/>
  <c r="L34" i="8"/>
  <c r="M61" i="7"/>
  <c r="K64" i="7"/>
  <c r="M21" i="7"/>
  <c r="K14" i="7"/>
  <c r="L14" i="7"/>
  <c r="L11" i="6"/>
  <c r="M41" i="6"/>
  <c r="K8" i="5"/>
  <c r="L8" i="5"/>
  <c r="M8" i="5"/>
  <c r="M39" i="7"/>
  <c r="K24" i="7"/>
  <c r="L39" i="6"/>
  <c r="M39" i="6"/>
  <c r="K39" i="6"/>
  <c r="L15" i="8"/>
  <c r="M15" i="8"/>
  <c r="M2" i="5"/>
  <c r="K2" i="5"/>
  <c r="L2" i="5"/>
  <c r="N50" i="6"/>
  <c r="L50" i="6"/>
  <c r="M50" i="6"/>
  <c r="K50" i="6"/>
  <c r="N54" i="6"/>
  <c r="L54" i="6"/>
  <c r="M54" i="6"/>
  <c r="K54" i="6"/>
  <c r="L10" i="9"/>
  <c r="L8" i="8"/>
  <c r="K8" i="8"/>
  <c r="M25" i="8"/>
  <c r="N23" i="8"/>
  <c r="L65" i="7"/>
  <c r="L41" i="7"/>
  <c r="M66" i="7"/>
  <c r="M50" i="7"/>
  <c r="M34" i="7"/>
  <c r="L26" i="6"/>
  <c r="K26" i="6"/>
  <c r="L22" i="6"/>
  <c r="N43" i="6"/>
  <c r="N21" i="6"/>
  <c r="N44" i="6"/>
  <c r="N39" i="7"/>
  <c r="N24" i="7"/>
  <c r="N11" i="9"/>
  <c r="K18" i="8"/>
  <c r="M43" i="7"/>
  <c r="L43" i="6"/>
  <c r="L17" i="6"/>
  <c r="L44" i="6"/>
  <c r="K8" i="6"/>
  <c r="L9" i="6"/>
  <c r="M9" i="6"/>
  <c r="K9" i="6"/>
  <c r="L7" i="8"/>
  <c r="N7" i="8"/>
  <c r="M3" i="5"/>
  <c r="K3" i="5"/>
  <c r="L3" i="5"/>
  <c r="K58" i="6"/>
  <c r="N58" i="6"/>
  <c r="L58" i="6"/>
  <c r="M58" i="6"/>
  <c r="M57" i="6"/>
  <c r="K57" i="6"/>
  <c r="L57" i="6"/>
  <c r="N57" i="6"/>
  <c r="L36" i="8"/>
  <c r="K36" i="8"/>
  <c r="M36" i="8"/>
  <c r="M56" i="6"/>
  <c r="K56" i="6"/>
  <c r="N56" i="6"/>
  <c r="L56" i="6"/>
  <c r="M11" i="5"/>
  <c r="K11" i="5"/>
  <c r="L11" i="5"/>
  <c r="M28" i="8"/>
  <c r="L28" i="8"/>
  <c r="K28" i="8"/>
  <c r="N12" i="9"/>
  <c r="M17" i="8"/>
  <c r="M60" i="7"/>
  <c r="M31" i="7"/>
  <c r="K21" i="6"/>
  <c r="K45" i="6"/>
  <c r="N45" i="6"/>
  <c r="N31" i="7"/>
  <c r="N49" i="7"/>
  <c r="K34" i="8"/>
  <c r="K16" i="7"/>
  <c r="K43" i="6"/>
  <c r="L35" i="6"/>
  <c r="M35" i="6"/>
  <c r="L23" i="6"/>
  <c r="K23" i="6"/>
  <c r="M23" i="6"/>
  <c r="K10" i="8"/>
  <c r="M10" i="8"/>
  <c r="L3" i="6"/>
  <c r="M3" i="6"/>
  <c r="L12" i="5"/>
  <c r="K12" i="5"/>
  <c r="M12" i="5"/>
  <c r="M49" i="6"/>
  <c r="K49" i="6"/>
  <c r="N49" i="6"/>
  <c r="L49" i="6"/>
  <c r="N60" i="6"/>
  <c r="L60" i="6"/>
  <c r="M60" i="6"/>
  <c r="K60" i="6"/>
  <c r="K4" i="7"/>
  <c r="M55" i="6"/>
  <c r="K55" i="6"/>
  <c r="N55" i="6"/>
  <c r="L55" i="6"/>
  <c r="L12" i="9"/>
  <c r="M23" i="8"/>
  <c r="K49" i="7"/>
  <c r="N66" i="7"/>
  <c r="N25" i="8"/>
  <c r="N11" i="5"/>
  <c r="N39" i="6"/>
  <c r="N25" i="7"/>
  <c r="N3" i="7"/>
  <c r="N43" i="7"/>
  <c r="L18" i="8"/>
  <c r="K42" i="8"/>
  <c r="L3" i="7"/>
  <c r="K66" i="7"/>
  <c r="K34" i="7"/>
  <c r="L59" i="7"/>
  <c r="N11" i="8"/>
  <c r="K11" i="8"/>
  <c r="L6" i="5"/>
  <c r="M6" i="5"/>
  <c r="K6" i="5"/>
  <c r="L7" i="5"/>
  <c r="K7" i="5"/>
  <c r="M7" i="5"/>
  <c r="K51" i="6"/>
  <c r="N51" i="6"/>
  <c r="L51" i="6"/>
  <c r="M51" i="6"/>
  <c r="L12" i="8"/>
  <c r="K12" i="8"/>
  <c r="M12" i="8"/>
  <c r="N4" i="7"/>
  <c r="M27" i="6"/>
  <c r="K27" i="6"/>
  <c r="N53" i="6"/>
  <c r="L53" i="6"/>
  <c r="M53" i="6"/>
  <c r="K53" i="6"/>
  <c r="L43" i="8"/>
  <c r="K25" i="8"/>
  <c r="L42" i="8"/>
  <c r="L23" i="8"/>
  <c r="M12" i="9"/>
  <c r="K25" i="7"/>
  <c r="L4" i="7"/>
  <c r="M58" i="7"/>
  <c r="M44" i="6"/>
  <c r="N27" i="6"/>
  <c r="N43" i="8"/>
  <c r="N58" i="7"/>
  <c r="N8" i="5"/>
  <c r="N65" i="7"/>
  <c r="N44" i="7"/>
  <c r="N44" i="8"/>
  <c r="M44" i="8"/>
  <c r="K44" i="8"/>
  <c r="M59" i="7"/>
  <c r="M27" i="7"/>
  <c r="M15" i="6"/>
  <c r="K15" i="6"/>
  <c r="L39" i="8"/>
  <c r="M39" i="8"/>
  <c r="M9" i="5"/>
  <c r="K9" i="5"/>
  <c r="L9" i="5"/>
  <c r="L4" i="5"/>
  <c r="M4" i="5"/>
  <c r="K4" i="5"/>
  <c r="N59" i="6"/>
  <c r="L59" i="6"/>
  <c r="K59" i="6"/>
  <c r="M59" i="6"/>
  <c r="L19" i="6"/>
  <c r="M19" i="6"/>
  <c r="L4" i="8"/>
  <c r="K4" i="8"/>
  <c r="M4" i="8"/>
  <c r="K22" i="6"/>
  <c r="M3" i="7"/>
  <c r="M48" i="8"/>
  <c r="N48" i="8"/>
  <c r="N8" i="8"/>
  <c r="K44" i="7"/>
  <c r="L25" i="7"/>
  <c r="K10" i="9"/>
  <c r="N15" i="8"/>
  <c r="L49" i="7"/>
  <c r="K65" i="7"/>
  <c r="K39" i="7"/>
  <c r="N22" i="6"/>
  <c r="N41" i="7"/>
  <c r="N28" i="8"/>
  <c r="N27" i="7"/>
  <c r="K48" i="8"/>
  <c r="K58" i="7"/>
  <c r="L35" i="7"/>
  <c r="L24" i="7"/>
  <c r="L43" i="7"/>
  <c r="K33" i="6"/>
  <c r="K16" i="6"/>
  <c r="M10" i="5"/>
  <c r="L10" i="5"/>
  <c r="K10" i="5"/>
  <c r="L5" i="5"/>
  <c r="M5" i="5"/>
  <c r="K5" i="5"/>
  <c r="N52" i="6"/>
  <c r="L52" i="6"/>
  <c r="M52" i="6"/>
  <c r="K52" i="6"/>
</calcChain>
</file>

<file path=xl/sharedStrings.xml><?xml version="1.0" encoding="utf-8"?>
<sst xmlns="http://schemas.openxmlformats.org/spreadsheetml/2006/main" count="1558" uniqueCount="1133">
  <si>
    <t>Facility Name</t>
  </si>
  <si>
    <t xml:space="preserve">Corporation </t>
  </si>
  <si>
    <t>Phone</t>
  </si>
  <si>
    <t xml:space="preserve">Contact </t>
  </si>
  <si>
    <t xml:space="preserve">Email </t>
  </si>
  <si>
    <t xml:space="preserve">Total Employees </t>
  </si>
  <si>
    <t>Address 1</t>
  </si>
  <si>
    <t>Address 2</t>
  </si>
  <si>
    <t>Face Shields</t>
  </si>
  <si>
    <t>Gowns</t>
  </si>
  <si>
    <t>N95s</t>
  </si>
  <si>
    <t>Peabody Retirement Community</t>
  </si>
  <si>
    <t>Marquette</t>
  </si>
  <si>
    <t>Jake Cox</t>
  </si>
  <si>
    <t>Shauna Shafer</t>
  </si>
  <si>
    <t>sshafer@lutheranlifevillages.org</t>
  </si>
  <si>
    <t>Greenwood Village South</t>
  </si>
  <si>
    <t>295 Village Lane</t>
  </si>
  <si>
    <t>Elaine Wilson</t>
  </si>
  <si>
    <t>elaine.wilson@sacfw.org</t>
  </si>
  <si>
    <t>Goran Prentoski</t>
  </si>
  <si>
    <t>lauralisa.stamper@seniorlivingatforestridge.com</t>
  </si>
  <si>
    <t>Amy Scheffer</t>
  </si>
  <si>
    <t>ascheffer@townehouse.org</t>
  </si>
  <si>
    <t>2402 South Street</t>
  </si>
  <si>
    <t>Chris Kincade</t>
  </si>
  <si>
    <t>Alicia Bauer</t>
  </si>
  <si>
    <t>riverterrace.admin@imgcares.com</t>
  </si>
  <si>
    <t>Pam Sipes</t>
  </si>
  <si>
    <t>pam.sipes@eshl.org</t>
  </si>
  <si>
    <t>Jance Peterson</t>
  </si>
  <si>
    <t>Penny Busald</t>
  </si>
  <si>
    <t>administrator@dyerrehab.com</t>
  </si>
  <si>
    <t>gmatheis@rphfcorp.com</t>
  </si>
  <si>
    <t>Jake Revere</t>
  </si>
  <si>
    <t>Flatrock River Lodge</t>
  </si>
  <si>
    <t>Twyla Shaw</t>
  </si>
  <si>
    <t>tshaw@rphfcorp.com</t>
  </si>
  <si>
    <t>400 Industries Road</t>
  </si>
  <si>
    <t>Avalon Springs Health Campus</t>
  </si>
  <si>
    <t>Crystal Wray</t>
  </si>
  <si>
    <t>crystal.wray@avalonspringshc.com</t>
  </si>
  <si>
    <t>2400 Silhavy Road</t>
  </si>
  <si>
    <t>Christian Care Retirement Community</t>
  </si>
  <si>
    <t>jstanley@ummh.org</t>
  </si>
  <si>
    <t>3154 South State Road 135</t>
  </si>
  <si>
    <t>Travis Owsley</t>
  </si>
  <si>
    <t>hfa.ossian@tlcmgmt.com</t>
  </si>
  <si>
    <t>Ripley Crossing</t>
  </si>
  <si>
    <t>Trina Johnson</t>
  </si>
  <si>
    <t>tjohnson@ripleycrossing.com</t>
  </si>
  <si>
    <t>4171 Forest Pointe Circle</t>
  </si>
  <si>
    <t>Oak Grove Christian Retirement Village</t>
  </si>
  <si>
    <t>rosemary.weeks@oakgrovecrv.org</t>
  </si>
  <si>
    <t>Arbor Trace Health &amp; Living Community</t>
  </si>
  <si>
    <t>arbortrace-administrator@cardon.us</t>
  </si>
  <si>
    <t>Southfield Village</t>
  </si>
  <si>
    <t>joe.doran@southfieldvillage.org</t>
  </si>
  <si>
    <t>Altenheim Health &amp; Living Community</t>
  </si>
  <si>
    <t>Megan White</t>
  </si>
  <si>
    <t>altenheim-administrator@cardon.us</t>
  </si>
  <si>
    <t>Chad Covey</t>
  </si>
  <si>
    <t>rawlins-administrator@cardon.us</t>
  </si>
  <si>
    <t>Silver Oaks Health Campus</t>
  </si>
  <si>
    <t>Pam Cole</t>
  </si>
  <si>
    <t>2011 Chapa Street</t>
  </si>
  <si>
    <t>Four Seasons Retirement Center</t>
  </si>
  <si>
    <t>Rebecca Stenner</t>
  </si>
  <si>
    <t>rstenner@fourseasonsretirement.com</t>
  </si>
  <si>
    <t>Byron Health Center</t>
  </si>
  <si>
    <t>Meadowood Health Pavilion</t>
  </si>
  <si>
    <t>2455 Tamarack Trail</t>
  </si>
  <si>
    <t>Cedar Creek Health Campus</t>
  </si>
  <si>
    <t>Judy Plantinga</t>
  </si>
  <si>
    <t>judy.plantinga@cedarcreekhc.com</t>
  </si>
  <si>
    <t>Tanya Hentrup</t>
  </si>
  <si>
    <t>Rod Jackson</t>
  </si>
  <si>
    <t>rjackson@asburytowers.com</t>
  </si>
  <si>
    <t>Chad Forth</t>
  </si>
  <si>
    <t>cforth@thecedarsrc.com</t>
  </si>
  <si>
    <t>Andrew Keen</t>
  </si>
  <si>
    <t>belltraceh&amp;l-administrator@cardon.us</t>
  </si>
  <si>
    <t>725 Bell Trace Circle</t>
  </si>
  <si>
    <t>Prairie Lakes Health Campus</t>
  </si>
  <si>
    <t>Monica Martin</t>
  </si>
  <si>
    <t>Linda Shuttleworth</t>
  </si>
  <si>
    <t>lshuttleworth@ummh.org</t>
  </si>
  <si>
    <t>5250 Heritage Parkway</t>
  </si>
  <si>
    <t>Hearthstone Health Campus</t>
  </si>
  <si>
    <t>Deana Chambers</t>
  </si>
  <si>
    <t>3043 North Lintel Drive</t>
  </si>
  <si>
    <t>Deana Jones</t>
  </si>
  <si>
    <t>517 Concord Road</t>
  </si>
  <si>
    <t>Amorette Dunkle</t>
  </si>
  <si>
    <t>2200 South Dixon Road</t>
  </si>
  <si>
    <t>Melissa Huser</t>
  </si>
  <si>
    <t>Creasy Springs Health Campus</t>
  </si>
  <si>
    <t>Justin Rife</t>
  </si>
  <si>
    <t>justin.rife@creasyspringshc.com</t>
  </si>
  <si>
    <t>North River Health Campus</t>
  </si>
  <si>
    <t>Nicci St. Clair</t>
  </si>
  <si>
    <t>nicci.stclair@nriverhc.com</t>
  </si>
  <si>
    <t>Paddock Springs</t>
  </si>
  <si>
    <t>berto.nunez@paddocksprings.com</t>
  </si>
  <si>
    <t>2695 Sheldon Street</t>
  </si>
  <si>
    <t>Bryan Zehr</t>
  </si>
  <si>
    <t>Hoosier Christian Village</t>
  </si>
  <si>
    <t>Krista Garrison</t>
  </si>
  <si>
    <t>Ashford Place Health Campus</t>
  </si>
  <si>
    <t>Harrison Springs Health Campus</t>
  </si>
  <si>
    <t>Glen Oaks Health Campus</t>
  </si>
  <si>
    <t>Tammy Nelson</t>
  </si>
  <si>
    <t>tammy.nelson@glenoakshc.com</t>
  </si>
  <si>
    <t>Tonia Davis</t>
  </si>
  <si>
    <t>tonia.davis@villagesatoakridge.com</t>
  </si>
  <si>
    <t>1694 Troy Road</t>
  </si>
  <si>
    <t>solarbron-administrator@cardon.us</t>
  </si>
  <si>
    <t>Kevin Craig</t>
  </si>
  <si>
    <t>kevin.craig@standrewshc.com</t>
  </si>
  <si>
    <t>1400 Lammers Pike</t>
  </si>
  <si>
    <t>Aaron Vogel</t>
  </si>
  <si>
    <t>aaron.vogel@wellbrookeofwabash.com</t>
  </si>
  <si>
    <t>20 John Kissinger Drive</t>
  </si>
  <si>
    <t>Stonecroft Health Campus</t>
  </si>
  <si>
    <t>Wendy Broughton</t>
  </si>
  <si>
    <t>brookside-administrator@cardon.us</t>
  </si>
  <si>
    <t>Century Villa Health Care</t>
  </si>
  <si>
    <t>Amber Manor Care Center</t>
  </si>
  <si>
    <t>Cindi Lents</t>
  </si>
  <si>
    <t>cindi.lents@ambermanorhc.com</t>
  </si>
  <si>
    <t>Aspen Place Health Campus</t>
  </si>
  <si>
    <t>Covered Bridge Health Campus</t>
  </si>
  <si>
    <t>angela.short@coveredbridgehc.com</t>
  </si>
  <si>
    <t>Mill Pond Health Campus</t>
  </si>
  <si>
    <t>Rachel Frye</t>
  </si>
  <si>
    <t>rachel.frye@millpondhc.com</t>
  </si>
  <si>
    <t>1014 Mill Pond Lane</t>
  </si>
  <si>
    <t>Hampton Oaks Health Campus</t>
  </si>
  <si>
    <t>Woodbridge Health Campus</t>
  </si>
  <si>
    <t>tamera.shirels@woodbridgehc.com</t>
  </si>
  <si>
    <t>Clearvista Lake Health Campus</t>
  </si>
  <si>
    <t>8405 Clearvista Place</t>
  </si>
  <si>
    <t>Stonebridge Health Campus</t>
  </si>
  <si>
    <t>Jennifer Etienne</t>
  </si>
  <si>
    <t>Jennifer.Etienne@stonebridgehs.com</t>
  </si>
  <si>
    <t>Hanover Nursing Center</t>
  </si>
  <si>
    <t>Markietta Burns</t>
  </si>
  <si>
    <t>hanover.admin@chosenhc.com</t>
  </si>
  <si>
    <t>Arlington Place Health Campus</t>
  </si>
  <si>
    <t>roland.mann@arlingtonplacehc.com</t>
  </si>
  <si>
    <t>Evansville Protestant Home</t>
  </si>
  <si>
    <t>Michelle Perry</t>
  </si>
  <si>
    <t>mperry@evansvilleprotestanthome.org</t>
  </si>
  <si>
    <t>kfleetwood@lutherancommhome.org</t>
  </si>
  <si>
    <t>Milner Community Health Care</t>
  </si>
  <si>
    <t>gregg@milnerhealthcare.org</t>
  </si>
  <si>
    <t>Parkview Haven</t>
  </si>
  <si>
    <t>administrator@parkviewhaven.com</t>
  </si>
  <si>
    <t>Golden Years Homestead</t>
  </si>
  <si>
    <t>Steve Schaaf</t>
  </si>
  <si>
    <t>Mindy Kantz</t>
  </si>
  <si>
    <t>mkantz@hoosiervillage.com</t>
  </si>
  <si>
    <t>Grace Village Health Care Facility</t>
  </si>
  <si>
    <t>Kevin McKeever</t>
  </si>
  <si>
    <t>kevin@gracevillage.org</t>
  </si>
  <si>
    <t>Linda Lewis</t>
  </si>
  <si>
    <t>llewis@holycrossvillage.com</t>
  </si>
  <si>
    <t>Shane McFall</t>
  </si>
  <si>
    <t>Coventry Meadows</t>
  </si>
  <si>
    <t>Meadow Lakes</t>
  </si>
  <si>
    <t>Wesleyan Health Care Center</t>
  </si>
  <si>
    <t>Nancy Pollock</t>
  </si>
  <si>
    <t>coppertrace-administrator@cardon.us</t>
  </si>
  <si>
    <t>Cumberland Trace Health &amp; Living Community</t>
  </si>
  <si>
    <t>1925 Reeves Road</t>
  </si>
  <si>
    <t>Shawn Cates</t>
  </si>
  <si>
    <t>hfa.hamilton@tlcmgmt.com</t>
  </si>
  <si>
    <t>3800 Eli Place</t>
  </si>
  <si>
    <t>Jim Schwartz</t>
  </si>
  <si>
    <t xml:space="preserve">PPE Totals </t>
  </si>
  <si>
    <t xml:space="preserve">Employee Totals </t>
  </si>
  <si>
    <t>Custom</t>
  </si>
  <si>
    <t>T1</t>
  </si>
  <si>
    <t>T2</t>
  </si>
  <si>
    <t>T3</t>
  </si>
  <si>
    <t>T4</t>
  </si>
  <si>
    <t>10% - Customer Tier</t>
  </si>
  <si>
    <t>90% - All Tiers</t>
  </si>
  <si>
    <t>Total</t>
  </si>
  <si>
    <t>Allocation Percentage</t>
  </si>
  <si>
    <t>Email</t>
  </si>
  <si>
    <t xml:space="preserve">Allocation Percentages </t>
  </si>
  <si>
    <t xml:space="preserve">Surgical Masks </t>
  </si>
  <si>
    <t>Surgical Masks</t>
  </si>
  <si>
    <t>Greencroft Hamilton Grove - Goshen</t>
  </si>
  <si>
    <t>Swiss Village, Inc.</t>
  </si>
  <si>
    <t>Heritage Pointe of Warren</t>
  </si>
  <si>
    <t>Saint Anne Home &amp; Retirement Community</t>
  </si>
  <si>
    <t>Westminster Village North, Inc.</t>
  </si>
  <si>
    <t>Westminster Village West Lafayette</t>
  </si>
  <si>
    <t>Hartsfield Village</t>
  </si>
  <si>
    <t>Lutheran Life Villages - Anthony Boulevard</t>
  </si>
  <si>
    <t>Greencroft Communities</t>
  </si>
  <si>
    <t>American Eagle Life Care</t>
  </si>
  <si>
    <t>Adams County Memorial Hospital (UPL/IGT only)</t>
  </si>
  <si>
    <t>United Methodist Memorial Home</t>
  </si>
  <si>
    <t>Life Care Services</t>
  </si>
  <si>
    <t>574-537-4000</t>
  </si>
  <si>
    <t>260-982-8616</t>
  </si>
  <si>
    <t>260-589-3173</t>
  </si>
  <si>
    <t>260-375-2201</t>
  </si>
  <si>
    <t>(260) 484-5555</t>
  </si>
  <si>
    <t>317-823-6841</t>
  </si>
  <si>
    <t>765-463-7546</t>
  </si>
  <si>
    <t>317-875-9700</t>
  </si>
  <si>
    <t>317-881-2591</t>
  </si>
  <si>
    <t>800-297-6188</t>
  </si>
  <si>
    <t>260-447-1591</t>
  </si>
  <si>
    <t>Brent Nafziger</t>
  </si>
  <si>
    <t>Rod Craft</t>
  </si>
  <si>
    <t>Rod Mason</t>
  </si>
  <si>
    <t>David Souder</t>
  </si>
  <si>
    <t>Shelley Rauch</t>
  </si>
  <si>
    <t>Ben Blankenship</t>
  </si>
  <si>
    <t>Jordan Morrow</t>
  </si>
  <si>
    <t>Leslie Darrow</t>
  </si>
  <si>
    <t>brent.nafziger@greencroft.org</t>
  </si>
  <si>
    <t>rod.craft@peabodyrc.org</t>
  </si>
  <si>
    <t>rodm@swissvillage.org</t>
  </si>
  <si>
    <t>dsouder@ummh.org</t>
  </si>
  <si>
    <t>srauch@westminstervillage.com</t>
  </si>
  <si>
    <t>bblankenship@wvwl.org</t>
  </si>
  <si>
    <t xml:space="preserve">coxjake@marquetterc.org </t>
  </si>
  <si>
    <t>jmorrow@gvsnet.org</t>
  </si>
  <si>
    <t>leslie.m.darrow@comhs.org</t>
  </si>
  <si>
    <t>P.O. Box 819</t>
  </si>
  <si>
    <t>400 W. 7th Street</t>
  </si>
  <si>
    <t>1350 West Main Street</t>
  </si>
  <si>
    <t>801 Huntington Ave.</t>
  </si>
  <si>
    <t>1900 Randallia Drive</t>
  </si>
  <si>
    <t>11050 Presbyterian Drive</t>
  </si>
  <si>
    <t>2741 North Salisbury Street</t>
  </si>
  <si>
    <t>8140 Township Line Road</t>
  </si>
  <si>
    <t>10000 Columbia Avenue</t>
  </si>
  <si>
    <t>6701 S. Anthony Boulevard</t>
  </si>
  <si>
    <t>Goshen</t>
  </si>
  <si>
    <t>North Manchester</t>
  </si>
  <si>
    <t>Berne</t>
  </si>
  <si>
    <t>Warren</t>
  </si>
  <si>
    <t>Fort Wayne</t>
  </si>
  <si>
    <t>Indianapolis</t>
  </si>
  <si>
    <t>West Lafayette</t>
  </si>
  <si>
    <t>Greenwood</t>
  </si>
  <si>
    <t>Munster</t>
  </si>
  <si>
    <t>Otterbein Franklin SeniorLife Community</t>
  </si>
  <si>
    <t>Westminster Village Muncie, Inc.</t>
  </si>
  <si>
    <t>Wittenberg Lutheran Village</t>
  </si>
  <si>
    <t>The Towne House Retirement Community</t>
  </si>
  <si>
    <t>Hooverwood Living</t>
  </si>
  <si>
    <t>Hubbard Hill Estates</t>
  </si>
  <si>
    <t>Friends Fellowship Community, Inc.</t>
  </si>
  <si>
    <t>Good Samaritan - Northwood Retirement Community</t>
  </si>
  <si>
    <t>Westminster Village Terre Haute</t>
  </si>
  <si>
    <t>Otterbein Senior Lifestyle Choices</t>
  </si>
  <si>
    <t>Lutheran Life Ministries</t>
  </si>
  <si>
    <t>BHI Senior Living</t>
  </si>
  <si>
    <t>Five Star Senior Living</t>
  </si>
  <si>
    <t>The Evangelical Lutheran Good Samaritan Society</t>
  </si>
  <si>
    <t>317-736-7185</t>
  </si>
  <si>
    <t>765-288-2155</t>
  </si>
  <si>
    <t>219-663-3860</t>
  </si>
  <si>
    <t>260-483-3116</t>
  </si>
  <si>
    <t>317-771-0061</t>
  </si>
  <si>
    <t>574-295-6260</t>
  </si>
  <si>
    <t>765-962-6546</t>
  </si>
  <si>
    <t>(574) 372-6100</t>
  </si>
  <si>
    <t>(812) 336-7060</t>
  </si>
  <si>
    <t>812-482-1722</t>
  </si>
  <si>
    <t>812-242-4600</t>
  </si>
  <si>
    <t>Robert Newcomer</t>
  </si>
  <si>
    <t>Dale Lindley</t>
  </si>
  <si>
    <t>Evan Lubline</t>
  </si>
  <si>
    <t>Patrick Pingel</t>
  </si>
  <si>
    <t>Chris FIelds</t>
  </si>
  <si>
    <t>Cathy Jo Parker</t>
  </si>
  <si>
    <t>Diane Jones</t>
  </si>
  <si>
    <t>Daniel Smith</t>
  </si>
  <si>
    <t>Rob.Newcomer@otterbein.org</t>
  </si>
  <si>
    <t>delindley@wvmuncie.com</t>
  </si>
  <si>
    <t>goran.presntoski@lulife.org</t>
  </si>
  <si>
    <t>elubline@hooverwood.org</t>
  </si>
  <si>
    <t>ppingel@hubbardhill.org</t>
  </si>
  <si>
    <t xml:space="preserve"> cfields@ffcinc.org</t>
  </si>
  <si>
    <t>cjparker@5ssl.com</t>
  </si>
  <si>
    <t>djones20@good-sam.com</t>
  </si>
  <si>
    <t>d.smith@westminstervillagein.com</t>
  </si>
  <si>
    <t>1070 W. Jefferson Street</t>
  </si>
  <si>
    <t>5801 West Bethel Avenue</t>
  </si>
  <si>
    <t>1200 East Luther Drive</t>
  </si>
  <si>
    <t>2209 St. Joe Center Road</t>
  </si>
  <si>
    <t>7001 Hoover Road</t>
  </si>
  <si>
    <t>28070 CR 24 West</t>
  </si>
  <si>
    <t>2030 Chester Boulevard</t>
  </si>
  <si>
    <t>337 Grace Village Dr.</t>
  </si>
  <si>
    <t>2515 Newton Street</t>
  </si>
  <si>
    <t>1120 East Davis Drive</t>
  </si>
  <si>
    <t>Franklin</t>
  </si>
  <si>
    <t>Muncie</t>
  </si>
  <si>
    <t>Crown Point</t>
  </si>
  <si>
    <t>Elkhart</t>
  </si>
  <si>
    <t>Richmond</t>
  </si>
  <si>
    <t>Winona Lake</t>
  </si>
  <si>
    <t>Bloomington</t>
  </si>
  <si>
    <t>Jasper</t>
  </si>
  <si>
    <t>Terre Haute</t>
  </si>
  <si>
    <t>Lutheran Community Home, Inc.</t>
  </si>
  <si>
    <t>The Barrington of Carmel</t>
  </si>
  <si>
    <t>Westminster Village Kentuckiana</t>
  </si>
  <si>
    <t>Timbercrest Senior Living Community</t>
  </si>
  <si>
    <t>Wesley Manor, Inc.</t>
  </si>
  <si>
    <t>Waterford Crossing</t>
  </si>
  <si>
    <t>Hoosier Village Retirement Center</t>
  </si>
  <si>
    <t>Sanctuary at St. Paul's</t>
  </si>
  <si>
    <t>Holy Cross Village at Notre Dame</t>
  </si>
  <si>
    <t>Assisted Living At the Indiana Masonic Home at Compass Park.</t>
  </si>
  <si>
    <t>RidgeWood Health Campus</t>
  </si>
  <si>
    <t>Heritage Pointe of Ft. Wayne</t>
  </si>
  <si>
    <t>Heritage Pointe of Huntington</t>
  </si>
  <si>
    <t>University Place</t>
  </si>
  <si>
    <t>Bell Trace Health and Living Center Inc</t>
  </si>
  <si>
    <t>Forum at the Crossing</t>
  </si>
  <si>
    <t>Wellbrooke of Crawfordsville</t>
  </si>
  <si>
    <t>Wellbrooke of Kokomo</t>
  </si>
  <si>
    <t>Pines Village Retirement Communities, Inc.</t>
  </si>
  <si>
    <t>St. Augustine Home for the Aged</t>
  </si>
  <si>
    <t>Asbury Towers Retirement Community, Inc.</t>
  </si>
  <si>
    <t>Scenic HIlls at the Monastery</t>
  </si>
  <si>
    <t>The Cedars</t>
  </si>
  <si>
    <t>St. Andrews Health Campus</t>
  </si>
  <si>
    <t>Wellbrooke of Wabash</t>
  </si>
  <si>
    <t>ManorCare Health Services - Summer Trace</t>
  </si>
  <si>
    <t>Elwood Health and Living</t>
  </si>
  <si>
    <t>St. Charles Health Campus</t>
  </si>
  <si>
    <t>The Villages at Oak Ridge</t>
  </si>
  <si>
    <t>The Springs of Richmond</t>
  </si>
  <si>
    <t>Bell Trace Senior Living Community</t>
  </si>
  <si>
    <t>American Senior Communities</t>
  </si>
  <si>
    <t>Retirement Housing Foundation</t>
  </si>
  <si>
    <t>Woodlawn Hospital (UPL/IGT Partner)</t>
  </si>
  <si>
    <t>Trilogy Health Services</t>
  </si>
  <si>
    <t>Saint Joseph Health System</t>
  </si>
  <si>
    <t>Indiana Masonic Home</t>
  </si>
  <si>
    <t>Christian Homes, Inc.</t>
  </si>
  <si>
    <t>Franciscan Sisters of Chicago</t>
  </si>
  <si>
    <t>CarDon &amp; Associates</t>
  </si>
  <si>
    <t>Little Sisters of the Poor</t>
  </si>
  <si>
    <t>HCR Manor Care</t>
  </si>
  <si>
    <t>Community LTC Inc.</t>
  </si>
  <si>
    <t>CarDon &amp; Associates, Inc</t>
  </si>
  <si>
    <t>812-522-5927</t>
  </si>
  <si>
    <t>317-810-1810</t>
  </si>
  <si>
    <t>(317) 834-1791</t>
  </si>
  <si>
    <t>812-282-9691</t>
  </si>
  <si>
    <t>260-982-2118</t>
  </si>
  <si>
    <t>260-565-3000</t>
  </si>
  <si>
    <t>317-873-3371</t>
  </si>
  <si>
    <t>(574) 534-3920</t>
  </si>
  <si>
    <t>317-873-3349</t>
  </si>
  <si>
    <t>574-284-9000</t>
  </si>
  <si>
    <t>574-287-1838</t>
  </si>
  <si>
    <t>260-637-3166</t>
  </si>
  <si>
    <t>317-346-1401</t>
  </si>
  <si>
    <t>(219) 462-1778</t>
  </si>
  <si>
    <t>(812) 537-5700</t>
  </si>
  <si>
    <t>812-358-2504</t>
  </si>
  <si>
    <t>260-209-6279</t>
  </si>
  <si>
    <t>260-355-2750</t>
  </si>
  <si>
    <t>765-464-5600</t>
  </si>
  <si>
    <t>(812) 332-2355</t>
  </si>
  <si>
    <t>(317) 466-2020</t>
  </si>
  <si>
    <t>(812) 373-0787</t>
  </si>
  <si>
    <t>(765) 362-9122</t>
  </si>
  <si>
    <t>(765) 455-4443</t>
  </si>
  <si>
    <t>219-987-7005</t>
  </si>
  <si>
    <t>219-465-1591</t>
  </si>
  <si>
    <t>317-415-5767</t>
  </si>
  <si>
    <t>(765) 447-6600</t>
  </si>
  <si>
    <t>(219) 696-6750</t>
  </si>
  <si>
    <t>765-653-5148</t>
  </si>
  <si>
    <t>(812) 527-2222</t>
  </si>
  <si>
    <t>812-367-2299</t>
  </si>
  <si>
    <t>260-627-2191</t>
  </si>
  <si>
    <t>(812) 934-5090</t>
  </si>
  <si>
    <t>(317) 398-8422</t>
  </si>
  <si>
    <t>(812) 333-7622</t>
  </si>
  <si>
    <t>(574) 337-3872</t>
  </si>
  <si>
    <t>(812) 825-0551</t>
  </si>
  <si>
    <t>(260) 274-0444</t>
  </si>
  <si>
    <t>(317) 848-2448</t>
  </si>
  <si>
    <t>765-203-2672</t>
  </si>
  <si>
    <t>(574) 753-3223</t>
  </si>
  <si>
    <t>(812) 634-6570</t>
  </si>
  <si>
    <t>(812) 254-3800</t>
  </si>
  <si>
    <t>(812) 738-0317</t>
  </si>
  <si>
    <t>(765) 935-0135</t>
  </si>
  <si>
    <t>812-332-2355</t>
  </si>
  <si>
    <t>Karyn Fleetwood</t>
  </si>
  <si>
    <t xml:space="preserve">Kara Owen </t>
  </si>
  <si>
    <t>Cathy Hicks</t>
  </si>
  <si>
    <t>Stan Noffsinger</t>
  </si>
  <si>
    <t>Preston Kaehr</t>
  </si>
  <si>
    <t>Fred Taylor</t>
  </si>
  <si>
    <t>Chad Knisley</t>
  </si>
  <si>
    <t>Terry Tomasi</t>
  </si>
  <si>
    <t>Deb Lambert</t>
  </si>
  <si>
    <t>Mike Spencer</t>
  </si>
  <si>
    <t>Gwen Reverman</t>
  </si>
  <si>
    <t>Jodie Stanley</t>
  </si>
  <si>
    <t>David Kinder</t>
  </si>
  <si>
    <t>Jerrilynn O'Neill</t>
  </si>
  <si>
    <t>Rosemary Weeks</t>
  </si>
  <si>
    <t xml:space="preserve">Lynn Meyers </t>
  </si>
  <si>
    <t>Rosario Flor Cabauatan</t>
  </si>
  <si>
    <t>Zach Simpson</t>
  </si>
  <si>
    <t>Humberto Nunez</t>
  </si>
  <si>
    <t>Angela "Nikiki" Gee</t>
  </si>
  <si>
    <t>Tamara Shirels</t>
  </si>
  <si>
    <t>Jon Howard</t>
  </si>
  <si>
    <t>Lori Hess</t>
  </si>
  <si>
    <t>Keshia Atwood</t>
  </si>
  <si>
    <t>Jennifer Devitt</t>
  </si>
  <si>
    <t>jsias@thebarringtonofcarmel.com</t>
  </si>
  <si>
    <t>cathyhicks@asccare.com</t>
  </si>
  <si>
    <t>christopher.kincade@rhf.org</t>
  </si>
  <si>
    <t>snoffsinger@timbercrest.org</t>
  </si>
  <si>
    <t>pkaehr@christiancarerc.org</t>
  </si>
  <si>
    <t>ftaylor@wesleymanor.org</t>
  </si>
  <si>
    <t>chad.knisley@waterfordcrossingsl.com</t>
  </si>
  <si>
    <t>tomasit@trinity-health.org</t>
  </si>
  <si>
    <t>dlambert@byronhealth.org</t>
  </si>
  <si>
    <t>mspencer@compasspark.org</t>
  </si>
  <si>
    <t>Stephanie.miller@ridgewoodhs.com</t>
  </si>
  <si>
    <t>kgarrison@chliving.org</t>
  </si>
  <si>
    <t>dkinder@franciscancommunities.com</t>
  </si>
  <si>
    <t>joneill@5ssl.com</t>
  </si>
  <si>
    <t>Pam.cole@silveroakshc.com</t>
  </si>
  <si>
    <t>judy.everly@wellbrookeofcrawfordsville</t>
  </si>
  <si>
    <t>maurice.woolfolk@wellbrookeofcrawfordsville.com</t>
  </si>
  <si>
    <t>l.meyers@pinesvillage.org</t>
  </si>
  <si>
    <t>astindianapolis@littlesistersofthepoor.org</t>
  </si>
  <si>
    <t>markietta.burns@aspenplacehc.com</t>
  </si>
  <si>
    <t>Tanya.Hentrup@scenichillsmonastery.com</t>
  </si>
  <si>
    <t>zach.simpson@ashfordplacehc.com</t>
  </si>
  <si>
    <t>sara.kelley@hearthstonehc.com</t>
  </si>
  <si>
    <t>nikki.gee@stonecrofthc.com</t>
  </si>
  <si>
    <t>james.schwartz@hcr-manorcare.org</t>
  </si>
  <si>
    <t>jon.howard@stcharleshc.com</t>
  </si>
  <si>
    <t>Lori.hess@harrisonspringshc.com</t>
  </si>
  <si>
    <t>keshia.wampler@springsofrichmond.com</t>
  </si>
  <si>
    <t>belltraceSL-administrator@cardon.us</t>
  </si>
  <si>
    <t>111 West Church Avenue</t>
  </si>
  <si>
    <t>1335 S. Guilford Rd.</t>
  </si>
  <si>
    <t>200 Meadow Lake Drive</t>
  </si>
  <si>
    <t>2200 Greentree North</t>
  </si>
  <si>
    <t>2201 East Street</t>
  </si>
  <si>
    <t>720 E. Dustman Road</t>
  </si>
  <si>
    <t>1555 North Main Street</t>
  </si>
  <si>
    <t>1332 Waterford Circle</t>
  </si>
  <si>
    <t>9875 Cherryleaf Drive</t>
  </si>
  <si>
    <t>3602 South Ironwood Drive</t>
  </si>
  <si>
    <t>P.O. Box 303</t>
  </si>
  <si>
    <t>1661 Beacon St.</t>
  </si>
  <si>
    <t>690 State Street,</t>
  </si>
  <si>
    <t>181 Campus Drive</t>
  </si>
  <si>
    <t>P.O. Box 172</t>
  </si>
  <si>
    <t>1180 W. 500 N.</t>
  </si>
  <si>
    <t>1700 Lindberg Road</t>
  </si>
  <si>
    <t>8505 Woodfield Crossing Boulevard</t>
  </si>
  <si>
    <t>221 West Division Road</t>
  </si>
  <si>
    <t>3303 Pines Village Circle</t>
  </si>
  <si>
    <t>2345 W. 86th Street</t>
  </si>
  <si>
    <t>1750 South Creasy Lane</t>
  </si>
  <si>
    <t>18275 S. Burr Street</t>
  </si>
  <si>
    <t>102 West Poplar Street</t>
  </si>
  <si>
    <t>2320 North Montgomery Road</t>
  </si>
  <si>
    <t>710 Sunrise Dr</t>
  </si>
  <si>
    <t>14409 Sunrise Court</t>
  </si>
  <si>
    <t>2200 North Riley Highway</t>
  </si>
  <si>
    <t>363 South Fieldstone Boulevard</t>
  </si>
  <si>
    <t>12999 North Pennsylvania Street</t>
  </si>
  <si>
    <t>2300 Parkview Lane</t>
  </si>
  <si>
    <t>602 Woodbridge Avenue</t>
  </si>
  <si>
    <t>3150 St. Charles Street</t>
  </si>
  <si>
    <t>871 Pacer Court Northwest</t>
  </si>
  <si>
    <t>800 Bell Trace Circle</t>
  </si>
  <si>
    <t>Seymour</t>
  </si>
  <si>
    <t>Carmel</t>
  </si>
  <si>
    <t>Mooresville</t>
  </si>
  <si>
    <t>Clarksville</t>
  </si>
  <si>
    <t>Bluffton</t>
  </si>
  <si>
    <t>Frankfort</t>
  </si>
  <si>
    <t>South Bend</t>
  </si>
  <si>
    <t>Notre Dame</t>
  </si>
  <si>
    <t>Valparaiso</t>
  </si>
  <si>
    <t>Lawrenceburg</t>
  </si>
  <si>
    <t>Brownstown</t>
  </si>
  <si>
    <t>Huntington</t>
  </si>
  <si>
    <t>Columbus</t>
  </si>
  <si>
    <t>Crawfordsville</t>
  </si>
  <si>
    <t>Kokomo</t>
  </si>
  <si>
    <t>Demotte</t>
  </si>
  <si>
    <t>Lafayette</t>
  </si>
  <si>
    <t>Lowell</t>
  </si>
  <si>
    <t>Greencastle</t>
  </si>
  <si>
    <t>Greensburg</t>
  </si>
  <si>
    <t>Ferdinand</t>
  </si>
  <si>
    <t>Leo</t>
  </si>
  <si>
    <t>Batesville</t>
  </si>
  <si>
    <t>Shelbyville</t>
  </si>
  <si>
    <t>Warsaw</t>
  </si>
  <si>
    <t>Wabash</t>
  </si>
  <si>
    <t>Elwood</t>
  </si>
  <si>
    <t>Logansport</t>
  </si>
  <si>
    <t>Washington</t>
  </si>
  <si>
    <t>Corydon</t>
  </si>
  <si>
    <t>River Terrace Retirement Community</t>
  </si>
  <si>
    <t>Park Place Senior Living</t>
  </si>
  <si>
    <t>BridgePointe Health Campus</t>
  </si>
  <si>
    <t>Brownsburg Meadows Assisted Living</t>
  </si>
  <si>
    <t xml:space="preserve">St. Mary Healthcare Center </t>
  </si>
  <si>
    <t>Aster Place</t>
  </si>
  <si>
    <t>Allisonville Meadows Assisted Living</t>
  </si>
  <si>
    <t>Riverwalk Communities</t>
  </si>
  <si>
    <t>The Springs at Lafayette</t>
  </si>
  <si>
    <t>Heritage Woods of Noblesville</t>
  </si>
  <si>
    <t>Traditions at North Willow</t>
  </si>
  <si>
    <t>Oasis Dementia Care Inc</t>
  </si>
  <si>
    <t>Oasis at 30th</t>
  </si>
  <si>
    <t>Traditions at Brookside</t>
  </si>
  <si>
    <t>Traditions at Hunter Station (Clarksville Senior Living, LLC)</t>
  </si>
  <si>
    <t>Traditions at Reagan Park</t>
  </si>
  <si>
    <t>Senior Suites at the Leland, LLC</t>
  </si>
  <si>
    <t>Evergreen Village at Bloomington</t>
  </si>
  <si>
    <t>Hellenic Senior Living of Elkhart</t>
  </si>
  <si>
    <t>Traditions at Solana</t>
  </si>
  <si>
    <t>Morning Breeze Retirement Community and Healthcare Center</t>
  </si>
  <si>
    <t>Belvedere Senior Housing</t>
  </si>
  <si>
    <t>Rose Senior Living - Carmel</t>
  </si>
  <si>
    <t>St. Joseph County Home d/b/a/ Portage Manor</t>
  </si>
  <si>
    <t>Five Star Residences of North Woods</t>
  </si>
  <si>
    <t>Silver Birch of Evansville</t>
  </si>
  <si>
    <t>Bethany Village Assisted Living</t>
  </si>
  <si>
    <t>Five Star Residences of Noblesville</t>
  </si>
  <si>
    <t>Kingston Residence of Fort Wayne</t>
  </si>
  <si>
    <t>Rosegate Commons</t>
  </si>
  <si>
    <t>The Reserve at Hamilton Trace</t>
  </si>
  <si>
    <t>Five Star Residences of Fort Wayne</t>
  </si>
  <si>
    <t>Glasswater Creek Lafayette</t>
  </si>
  <si>
    <t>Silver Birch of Mishawaka</t>
  </si>
  <si>
    <t>The Mansion on Main</t>
  </si>
  <si>
    <t>Saint Anne - Victory Noll</t>
  </si>
  <si>
    <t>Aspen Trace Health and Living Community</t>
  </si>
  <si>
    <t>Kingston at Dupont</t>
  </si>
  <si>
    <t>Crown Senior Living</t>
  </si>
  <si>
    <t>Silver Birch of Cook Road</t>
  </si>
  <si>
    <t>Silver Birch of Fort Wayne</t>
  </si>
  <si>
    <t>Silver Birch of Hammond</t>
  </si>
  <si>
    <t>Silver Birch of Kokomo</t>
  </si>
  <si>
    <t>Silver Birch of Michigan City</t>
  </si>
  <si>
    <t>Silver Birch of Muncie</t>
  </si>
  <si>
    <t>Silver Birch of Terre Haute</t>
  </si>
  <si>
    <t>Estelle Peabody Memorial Home Inc</t>
  </si>
  <si>
    <t>Ide Management Group</t>
  </si>
  <si>
    <t>Traditions Management</t>
  </si>
  <si>
    <t xml:space="preserve">Trilogy Health Services </t>
  </si>
  <si>
    <t>Chosen Healthcare</t>
  </si>
  <si>
    <t>Exceptional Living Centers</t>
  </si>
  <si>
    <t>Gardant Management Solutions, Inc.</t>
  </si>
  <si>
    <t>Pulaski Health Foundation, Inc.</t>
  </si>
  <si>
    <t>Ecumen</t>
  </si>
  <si>
    <t>Silver Birch Living</t>
  </si>
  <si>
    <t>Kingston Healthcare Company</t>
  </si>
  <si>
    <t>Vitality Senior Services, LLC</t>
  </si>
  <si>
    <t>Priority Life Care</t>
  </si>
  <si>
    <t> </t>
  </si>
  <si>
    <t>812-372-8481</t>
  </si>
  <si>
    <t>(812) 752-2694</t>
  </si>
  <si>
    <t>(260) 824-8940</t>
  </si>
  <si>
    <t>(260) 480-2500</t>
  </si>
  <si>
    <t>(812) 354-3001</t>
  </si>
  <si>
    <t>(317) 537-9918</t>
  </si>
  <si>
    <t>(812) 886-9870</t>
  </si>
  <si>
    <t>812-476-3360</t>
  </si>
  <si>
    <t>(765) 653-4397</t>
  </si>
  <si>
    <t>(317) 770-3644</t>
  </si>
  <si>
    <t>(765) 529-5796</t>
  </si>
  <si>
    <t>(317) 852-1977</t>
  </si>
  <si>
    <t>(812) 523-6405</t>
  </si>
  <si>
    <t>(765) 447-4102</t>
  </si>
  <si>
    <t>(812) 278-8195</t>
  </si>
  <si>
    <t>(765) 446-3540</t>
  </si>
  <si>
    <t>(317) 436-6400</t>
  </si>
  <si>
    <t>(812) 425-1041</t>
  </si>
  <si>
    <t>(812) 866-2625</t>
  </si>
  <si>
    <t>(765) 628-3377</t>
  </si>
  <si>
    <t>(317) 353-6000</t>
  </si>
  <si>
    <t>(765) 446-9229</t>
  </si>
  <si>
    <t>(317) 770-6061</t>
  </si>
  <si>
    <t>765-379-2112</t>
  </si>
  <si>
    <t>(812) 867-7256</t>
  </si>
  <si>
    <t>(317) 876-2916</t>
  </si>
  <si>
    <t>(812) 484-4964</t>
  </si>
  <si>
    <t>(260) 432-4848</t>
  </si>
  <si>
    <t>(317) 297-9000</t>
  </si>
  <si>
    <t>(317) 335-9900</t>
  </si>
  <si>
    <t>(812) 748-5258</t>
  </si>
  <si>
    <t>(317) 455-3524</t>
  </si>
  <si>
    <t>(765) 939-6500</t>
  </si>
  <si>
    <t>(812) 336-2718</t>
  </si>
  <si>
    <t>(574) 389-1776</t>
  </si>
  <si>
    <t>(317) 860-0000</t>
  </si>
  <si>
    <t>(812) 662-7778</t>
  </si>
  <si>
    <t>219-567-9149</t>
  </si>
  <si>
    <t>(219) 769-2145</t>
  </si>
  <si>
    <t>(317) 249-8830</t>
  </si>
  <si>
    <t>(574) 272-9100</t>
  </si>
  <si>
    <t>(765) 454-0001</t>
  </si>
  <si>
    <t>(812) 777-4490</t>
  </si>
  <si>
    <t>(317) 784-3066</t>
  </si>
  <si>
    <t>(317) 770-0011</t>
  </si>
  <si>
    <t>(260) 747-1523</t>
  </si>
  <si>
    <t>(317) 889-0100</t>
  </si>
  <si>
    <t>317-813-7777</t>
  </si>
  <si>
    <t>(260) 432-1932</t>
  </si>
  <si>
    <t>(765) 477-1140</t>
  </si>
  <si>
    <t>(574) 252-7225</t>
  </si>
  <si>
    <t>(812) 914-1161</t>
  </si>
  <si>
    <t>(260) 224-6848</t>
  </si>
  <si>
    <t>(317) 788-4261</t>
  </si>
  <si>
    <t>(317) 535-3344</t>
  </si>
  <si>
    <t>(317) 838-7070</t>
  </si>
  <si>
    <t>(260) 490-5111</t>
  </si>
  <si>
    <t>(317) 376-4639</t>
  </si>
  <si>
    <t>(260) 490-2112</t>
  </si>
  <si>
    <t>(260) 447-8811</t>
  </si>
  <si>
    <t>(219) 937-9085</t>
  </si>
  <si>
    <t>(765) 868-7266</t>
  </si>
  <si>
    <t>(312) 882-1533</t>
  </si>
  <si>
    <t>(765) 254-0329</t>
  </si>
  <si>
    <t>(812) 237-0123</t>
  </si>
  <si>
    <t>Brandy Royalty</t>
  </si>
  <si>
    <t>Kristin Townsley</t>
  </si>
  <si>
    <t>William McCallum</t>
  </si>
  <si>
    <t>Maddison Cook</t>
  </si>
  <si>
    <t>Kris Graphman</t>
  </si>
  <si>
    <t>Angela Short</t>
  </si>
  <si>
    <t xml:space="preserve">Makenzie Miles </t>
  </si>
  <si>
    <t>Rachel Sailors</t>
  </si>
  <si>
    <t>Carrie Hamilton</t>
  </si>
  <si>
    <t>Brandi Huffman</t>
  </si>
  <si>
    <t>Kay Flechler</t>
  </si>
  <si>
    <t>Roland "Todd" Mann</t>
  </si>
  <si>
    <t>Jeffrey Weaver</t>
  </si>
  <si>
    <t>John Robison</t>
  </si>
  <si>
    <t>Gregg Jackson</t>
  </si>
  <si>
    <t>Libby Mellinger</t>
  </si>
  <si>
    <t>Jennifer Helfrich</t>
  </si>
  <si>
    <t>Gregg Fuller</t>
  </si>
  <si>
    <t>Marque McKinnor</t>
  </si>
  <si>
    <t>Patty June</t>
  </si>
  <si>
    <t>Natalie Stone</t>
  </si>
  <si>
    <t>Angela Martinez</t>
  </si>
  <si>
    <t>Amanda Marquis</t>
  </si>
  <si>
    <t>Josh Dodds</t>
  </si>
  <si>
    <t>Chris Chalman</t>
  </si>
  <si>
    <t>Tara Curtis-Schwab</t>
  </si>
  <si>
    <t>Glenn Wagner</t>
  </si>
  <si>
    <t>Sue Huttel</t>
  </si>
  <si>
    <t>George Ferriell</t>
  </si>
  <si>
    <t>Robyn Challinor</t>
  </si>
  <si>
    <t>Doug Hurlbut</t>
  </si>
  <si>
    <t>Allision Betz</t>
  </si>
  <si>
    <t>Dana Huffman</t>
  </si>
  <si>
    <t>Jan Pegues</t>
  </si>
  <si>
    <t>Renee Kreienbrink</t>
  </si>
  <si>
    <t>Ann Jee Kirstein</t>
  </si>
  <si>
    <t>Jeremy North</t>
  </si>
  <si>
    <t>Rosina Thatcher</t>
  </si>
  <si>
    <t>Dawn Walker</t>
  </si>
  <si>
    <t>Stacy DeMeester</t>
  </si>
  <si>
    <t>Todd Marsh</t>
  </si>
  <si>
    <t>Tracy Schultz</t>
  </si>
  <si>
    <t>Emily Carnes</t>
  </si>
  <si>
    <t>William "Trei" Barnett</t>
  </si>
  <si>
    <t>Carolyn Davidson</t>
  </si>
  <si>
    <t>Kristian Patterson</t>
  </si>
  <si>
    <t>Angela Otis</t>
  </si>
  <si>
    <t>Neysa Stewart</t>
  </si>
  <si>
    <t>Brent Waymire</t>
  </si>
  <si>
    <t>Rebecca Arthur</t>
  </si>
  <si>
    <t>Charlotte Center</t>
  </si>
  <si>
    <t>Crystal Rickard</t>
  </si>
  <si>
    <t>Laralee Norris</t>
  </si>
  <si>
    <t>carriehamilton@ascseniorcare.com</t>
  </si>
  <si>
    <t>bhuffman@riverwalkcommunities.org</t>
  </si>
  <si>
    <t>kay.flechler@exceptionallivingcenters.com</t>
  </si>
  <si>
    <t>jeffrey.weaver@springsatlafayette.com</t>
  </si>
  <si>
    <t>administrator@hw-noblesville.com</t>
  </si>
  <si>
    <t>libbymellinger@traditionsmgmt.net</t>
  </si>
  <si>
    <t>jhelfrich07@oasisdementiacare.com</t>
  </si>
  <si>
    <t>greggfuller@ascseniorcare.com</t>
  </si>
  <si>
    <t>administrator@oasis-30.com</t>
  </si>
  <si>
    <t>pattyjune@traditionsmgmt.net</t>
  </si>
  <si>
    <t>nataliestone@traditionsmgmt.net</t>
  </si>
  <si>
    <t>angelamartinez@traditionsmgmt.net</t>
  </si>
  <si>
    <t>amarquis@thelelandlegacy.com</t>
  </si>
  <si>
    <t>administrator@evergreenvillage-bloomington.com</t>
  </si>
  <si>
    <t>administrator@hellenicseniorliving-elkhart.com</t>
  </si>
  <si>
    <t>taracurtisschwab@traditionsmgmt.net</t>
  </si>
  <si>
    <t>administrator@belvedereseniorhousing.com</t>
  </si>
  <si>
    <t>georgeferrielljr@roseseniorliving.com</t>
  </si>
  <si>
    <t>rchallinor@sjcindiana.com</t>
  </si>
  <si>
    <t>dhurlbut@5ssl.com</t>
  </si>
  <si>
    <t>allision.betz@silverbirchliving.com</t>
  </si>
  <si>
    <t>danahuffman@ASCSeniorCare.com</t>
  </si>
  <si>
    <t>JPegues@5SSL.COM</t>
  </si>
  <si>
    <t>rkreienbrink@kingstonhealthcare.com</t>
  </si>
  <si>
    <t>annjeekirstein@ascseniorcare.com</t>
  </si>
  <si>
    <t>TheReserve-Administrator@cardon.us</t>
  </si>
  <si>
    <t>rthatcher@5ssl.com</t>
  </si>
  <si>
    <t>administrator@glasswatercreek-lafayette.com</t>
  </si>
  <si>
    <t>stacy.demeester@silverbirchliving.com</t>
  </si>
  <si>
    <t>tmarsh@vitalityss.com</t>
  </si>
  <si>
    <t>tracy.schultz@sacfw.org</t>
  </si>
  <si>
    <t>aspentrace-administrator@cardon.us</t>
  </si>
  <si>
    <t>cumberlandtrace-administrator@cardon.us</t>
  </si>
  <si>
    <t>cdavidson@kingstonhealthcare.com</t>
  </si>
  <si>
    <t>indy.ed@crownseniorliving.com</t>
  </si>
  <si>
    <t>angela.otis@silverbirchliving.com</t>
  </si>
  <si>
    <t>administrator@silverbirch-hammond.com</t>
  </si>
  <si>
    <t>brent.waymire@silverbirchliving.com</t>
  </si>
  <si>
    <t>rebecca.arthur@silverbirchliving.com</t>
  </si>
  <si>
    <t>charlotte.center@silverbirchliving.com</t>
  </si>
  <si>
    <t>crystal.rickard@silverbirchliving.com</t>
  </si>
  <si>
    <t>Lara.norris@peabodyrc.org</t>
  </si>
  <si>
    <t>1901 Taylor Road</t>
  </si>
  <si>
    <t>966 North Wilson Road</t>
  </si>
  <si>
    <t>400 Caylor Boulevard</t>
  </si>
  <si>
    <t>4411 Park Place Drive</t>
  </si>
  <si>
    <t>801 East Illinois Street</t>
  </si>
  <si>
    <t>1900 College Avenue</t>
  </si>
  <si>
    <t>3701 Washington Avenue</t>
  </si>
  <si>
    <t>9730 Prairie Lakes Boulevard East</t>
  </si>
  <si>
    <t>601 West County Road 200 South</t>
  </si>
  <si>
    <t>7133 Meadow Trail</t>
  </si>
  <si>
    <t>1675 West Tipton Street</t>
  </si>
  <si>
    <t xml:space="preserve">2201 Cason St. </t>
  </si>
  <si>
    <t>3100 Shawnee Drive South</t>
  </si>
  <si>
    <t>741 Park East Boulevard</t>
  </si>
  <si>
    <t>10420 Allisonville Road</t>
  </si>
  <si>
    <t>401 SE 6th Street</t>
  </si>
  <si>
    <t>410 West Lagrange Road</t>
  </si>
  <si>
    <t>705 North Meridian Street</t>
  </si>
  <si>
    <t>1635 North Arlington Avenue</t>
  </si>
  <si>
    <t>9600 East 146th Street</t>
  </si>
  <si>
    <t>370 East Main</t>
  </si>
  <si>
    <t>811 East Baseline Road</t>
  </si>
  <si>
    <t>1703 W 86th St</t>
  </si>
  <si>
    <t>4301 Washington Avenue</t>
  </si>
  <si>
    <t>7843 West Jefferson Boulevard</t>
  </si>
  <si>
    <t>5651 E 30th Street</t>
  </si>
  <si>
    <t>6311 W. CR 900 N.</t>
  </si>
  <si>
    <t>400 Hunter Station Road</t>
  </si>
  <si>
    <t>1176 Kingwood Drive</t>
  </si>
  <si>
    <t>900 S. A Street</t>
  </si>
  <si>
    <t>3607 S. Heirloom Drive</t>
  </si>
  <si>
    <t>2528 Bypass Road</t>
  </si>
  <si>
    <t>7721 Battery Pointe Way</t>
  </si>
  <si>
    <t>950 North Lakeview Drive</t>
  </si>
  <si>
    <t>101 Constitution Drive</t>
  </si>
  <si>
    <t>343 E. 90th Drive</t>
  </si>
  <si>
    <t>1285 Fairfax Manor Drive</t>
  </si>
  <si>
    <t>3016 Portage Avenue</t>
  </si>
  <si>
    <t>2501 Friendship Boulevard</t>
  </si>
  <si>
    <t>475 South Governor Street</t>
  </si>
  <si>
    <t>3530 South Shelby Street</t>
  </si>
  <si>
    <t>7235 Riverwalk Way E.</t>
  </si>
  <si>
    <t>7515 Winchester Road</t>
  </si>
  <si>
    <t>7525 Rosegate Drive</t>
  </si>
  <si>
    <t>9974 Federalist Drive</t>
  </si>
  <si>
    <t>2601 Covington Commons Drive</t>
  </si>
  <si>
    <t>208 Beck Lane</t>
  </si>
  <si>
    <t>3630 Hickory Road</t>
  </si>
  <si>
    <t>1420 E Main St</t>
  </si>
  <si>
    <t>25 Victory Noll Drive</t>
  </si>
  <si>
    <t>3525 East Hanna Avenue</t>
  </si>
  <si>
    <t>1716 East Dupont Road</t>
  </si>
  <si>
    <t>7960 Shadeland Avenue</t>
  </si>
  <si>
    <t>3731 W Cook Rd</t>
  </si>
  <si>
    <t>7125 S. Hanna Street</t>
  </si>
  <si>
    <t>5620 Sohl Avenue</t>
  </si>
  <si>
    <t>408 S. Washington Street</t>
  </si>
  <si>
    <t>4400 E. Michigan Boulevard</t>
  </si>
  <si>
    <t>2500 West Kilgore Avenue</t>
  </si>
  <si>
    <t>650 Lafayette Avenue</t>
  </si>
  <si>
    <t>400 W. Seventh Street</t>
  </si>
  <si>
    <t>Scottsburg</t>
  </si>
  <si>
    <t>Petersburg</t>
  </si>
  <si>
    <t>Vincennes</t>
  </si>
  <si>
    <t>Evansville</t>
  </si>
  <si>
    <t>Noblesville</t>
  </si>
  <si>
    <t>New Castle</t>
  </si>
  <si>
    <t>Brownsburg</t>
  </si>
  <si>
    <t>Bedford</t>
  </si>
  <si>
    <t>Fishers</t>
  </si>
  <si>
    <t>Hanover</t>
  </si>
  <si>
    <t>Greentown</t>
  </si>
  <si>
    <t>Rossville</t>
  </si>
  <si>
    <t>McCordsville</t>
  </si>
  <si>
    <t>Sellersburg</t>
  </si>
  <si>
    <t>Avon</t>
  </si>
  <si>
    <t>Francesville</t>
  </si>
  <si>
    <t>Merrillville</t>
  </si>
  <si>
    <t>Mishawaka</t>
  </si>
  <si>
    <t>New Albany</t>
  </si>
  <si>
    <t>Plainfield</t>
  </si>
  <si>
    <t>Hammond</t>
  </si>
  <si>
    <t>Michigan City</t>
  </si>
  <si>
    <t>N. Manchester</t>
  </si>
  <si>
    <t>brandy.royalty@hamptonoakshc.com</t>
  </si>
  <si>
    <t>kristintownsley@traditionsmgmt.net</t>
  </si>
  <si>
    <t>william.maccallum@clearvistalakehc.com</t>
  </si>
  <si>
    <t>maddison.cook@bridgepointehc.com</t>
  </si>
  <si>
    <t>monica.martin@prairielakeshc.com</t>
  </si>
  <si>
    <t>krisgraphman@ascseniorcare.com</t>
  </si>
  <si>
    <t>Makenzie.Miles@stmaryhcc.com</t>
  </si>
  <si>
    <t>rachelsailors@ascseniorcare.com</t>
  </si>
  <si>
    <t>Glasswater Creek Plainfield</t>
  </si>
  <si>
    <t>Hellenic Senior Living of New Albany</t>
  </si>
  <si>
    <t>Oasis at 56th</t>
  </si>
  <si>
    <t>Five Star Residences of Banta Pointe</t>
  </si>
  <si>
    <t>Hellenic Senior Living of Indianapolis</t>
  </si>
  <si>
    <t>Sanders Glen</t>
  </si>
  <si>
    <t>Brookside Village</t>
  </si>
  <si>
    <t>Communities of Solarbron</t>
  </si>
  <si>
    <t>Copper Trace</t>
  </si>
  <si>
    <t>Hamilton Trace of Fishers</t>
  </si>
  <si>
    <t>Harbour Manor &amp; The Lodge</t>
  </si>
  <si>
    <t>Rawlins House &amp; Fall Creek Retirement Village</t>
  </si>
  <si>
    <t>Parkview Village Christian Care, Inc.</t>
  </si>
  <si>
    <t>Miller's Merry Manor - Wakarusa</t>
  </si>
  <si>
    <t>Miller's Merry Manor - Plymouth</t>
  </si>
  <si>
    <t>Azalea Hills Residential Facility (licensed)</t>
  </si>
  <si>
    <t>Grand Brook Memory Care of Fishers</t>
  </si>
  <si>
    <t>Summit Place West-Residential Facility (Licensed)</t>
  </si>
  <si>
    <t>Suite Living Senior Living Center</t>
  </si>
  <si>
    <t>Grand Brook Memory Care of Zionsville</t>
  </si>
  <si>
    <t>Sprenger Health Care of Mishawaka</t>
  </si>
  <si>
    <t>Hamilton Pointe Health and Rehabilitation Center</t>
  </si>
  <si>
    <t>Heritage House Assisted Living - Nappanee</t>
  </si>
  <si>
    <t>Senior Living at Forest Ridge</t>
  </si>
  <si>
    <t>The Lodge at Summers Pointe</t>
  </si>
  <si>
    <t>Crownpointe of Carmel-Residential Facility (licensed)</t>
  </si>
  <si>
    <t>Dyer Nursing and Rehabilitation Center</t>
  </si>
  <si>
    <t>Miller's Merry Manor - Portage</t>
  </si>
  <si>
    <t>Heritage Woods of Newburgh</t>
  </si>
  <si>
    <t>Evergreen Village of Ft. Wayne</t>
  </si>
  <si>
    <t>Miller's at Oak Pointe</t>
  </si>
  <si>
    <t>Charles Ford Retirement Communities of New Harmony</t>
  </si>
  <si>
    <t>Crown Pointe Senior Living Community (licensed)</t>
  </si>
  <si>
    <t>Hellenic of Mishawaka</t>
  </si>
  <si>
    <t>Windsor Ridge-Residential Facility (licensed)</t>
  </si>
  <si>
    <t>Saint Anthony</t>
  </si>
  <si>
    <t>Miller's Merry Manor - Mooresville</t>
  </si>
  <si>
    <t>Miller's Merry Manor - Sullivan</t>
  </si>
  <si>
    <t>Miller's Merry Manor - Warsaw</t>
  </si>
  <si>
    <t>Breckenridge Commons Residential Facility (licensed)</t>
  </si>
  <si>
    <t>Aperion Estates Peru</t>
  </si>
  <si>
    <t>Miller's Merry Manor - Tipton</t>
  </si>
  <si>
    <t>Ossian Health and Rehabilitation Center</t>
  </si>
  <si>
    <t>Colonial Oaks Retirement Community</t>
  </si>
  <si>
    <t>Avon Health and Rehabilitation Center</t>
  </si>
  <si>
    <t>Miller's Merry Manor - Rushville</t>
  </si>
  <si>
    <t>Miller's Senior Living Community - Castleton</t>
  </si>
  <si>
    <t>Grand Valley Gardens</t>
  </si>
  <si>
    <t>Lakeview Commons Assisted Living</t>
  </si>
  <si>
    <t>Miller's Merry Manor - LaGrange</t>
  </si>
  <si>
    <t>Parker Health and Rehabilitation Center</t>
  </si>
  <si>
    <t>Miller's Merry Manor - Marion</t>
  </si>
  <si>
    <t>Lodge of the Wabash</t>
  </si>
  <si>
    <t>Real Property Health Facilities Corp.</t>
  </si>
  <si>
    <t>Miller's Health Systems</t>
  </si>
  <si>
    <t xml:space="preserve">Magnolia Health Systems, Inc. </t>
  </si>
  <si>
    <t>Grand Brook Memory Care</t>
  </si>
  <si>
    <t>Sprenger Health Care Systems</t>
  </si>
  <si>
    <t>TLC Management Inc.</t>
  </si>
  <si>
    <t>Extended Care Clinical</t>
  </si>
  <si>
    <t>Majestic Management, LLC</t>
  </si>
  <si>
    <t>Aperion Care Inc.</t>
  </si>
  <si>
    <t>(317) 839-5808</t>
  </si>
  <si>
    <t>(812) 944-9048</t>
  </si>
  <si>
    <t>(317) 297-3115</t>
  </si>
  <si>
    <t>(317) 783-4663</t>
  </si>
  <si>
    <t>(317) 885-4446</t>
  </si>
  <si>
    <t>(317) 867-0212</t>
  </si>
  <si>
    <t>(765) 962-8175</t>
  </si>
  <si>
    <t>(812) 634-7750</t>
  </si>
  <si>
    <t>(812) 985-0055</t>
  </si>
  <si>
    <t>(317) 844-5050</t>
  </si>
  <si>
    <t>(317) 813-4444</t>
  </si>
  <si>
    <t>(317) 773-9205</t>
  </si>
  <si>
    <t>(765) 778-7501</t>
  </si>
  <si>
    <t>(765) 932-2974</t>
  </si>
  <si>
    <t>812-636-3000</t>
  </si>
  <si>
    <t>(574) 862-4511</t>
  </si>
  <si>
    <t>(574) 936-9981</t>
  </si>
  <si>
    <t>(812) 923-4888</t>
  </si>
  <si>
    <t>812-654-2231</t>
  </si>
  <si>
    <t>(317) 827-6853</t>
  </si>
  <si>
    <t>260-749-9655</t>
  </si>
  <si>
    <t>(317) 244-2600</t>
  </si>
  <si>
    <t>(765) 384-4323</t>
  </si>
  <si>
    <t>(317) 975-0049</t>
  </si>
  <si>
    <t>(574) 222-1234</t>
  </si>
  <si>
    <t>(812) 858-5300</t>
  </si>
  <si>
    <t>(574) 773-3592</t>
  </si>
  <si>
    <t>(765) 521-4740</t>
  </si>
  <si>
    <t>(765) 584-7676</t>
  </si>
  <si>
    <t>(317) 818-1786</t>
  </si>
  <si>
    <t>(219) 322-2273</t>
  </si>
  <si>
    <t>(219) 763-2273</t>
  </si>
  <si>
    <t>812-853-9810</t>
  </si>
  <si>
    <t>260-637-2830</t>
  </si>
  <si>
    <t>(260) 248-8141</t>
  </si>
  <si>
    <t>812-682-4675</t>
  </si>
  <si>
    <t>(812) 662-8888</t>
  </si>
  <si>
    <t>574-257-8629</t>
  </si>
  <si>
    <t>(812) 284-4336</t>
  </si>
  <si>
    <t>(219) 661-5100</t>
  </si>
  <si>
    <t>(317) 831-6272</t>
  </si>
  <si>
    <t>(812) 268-6361</t>
  </si>
  <si>
    <t>574-231-1000</t>
  </si>
  <si>
    <t>(574) 267-8196</t>
  </si>
  <si>
    <t>(812) 268-2000</t>
  </si>
  <si>
    <t>(765) 689-7305</t>
  </si>
  <si>
    <t>(765) 675-8791</t>
  </si>
  <si>
    <t>(260) 622-7821</t>
  </si>
  <si>
    <t>(765) 674-2261</t>
  </si>
  <si>
    <t>(317) 745-5184</t>
  </si>
  <si>
    <t>(765) 932-4127</t>
  </si>
  <si>
    <t>(317) 845-0464</t>
  </si>
  <si>
    <t>(765) 558-8200</t>
  </si>
  <si>
    <t>(574) 583-8271</t>
  </si>
  <si>
    <t>(260) 463-2172</t>
  </si>
  <si>
    <t>(765) 468-8280</t>
  </si>
  <si>
    <t>(765) 674-3371</t>
  </si>
  <si>
    <t>(765) 662-3981</t>
  </si>
  <si>
    <t>(812) 882-8787</t>
  </si>
  <si>
    <t>Kelly Drey</t>
  </si>
  <si>
    <t>Jill Robbins</t>
  </si>
  <si>
    <t>Fran Jenkins</t>
  </si>
  <si>
    <t>Haylee Everidge</t>
  </si>
  <si>
    <t>Tracie Oldham</t>
  </si>
  <si>
    <t>Sue Hamaker</t>
  </si>
  <si>
    <t>Michelle Ross</t>
  </si>
  <si>
    <t>Christine Goad</t>
  </si>
  <si>
    <t>Rylee Mowery</t>
  </si>
  <si>
    <t>Regina Wagler</t>
  </si>
  <si>
    <t>James Schmidt</t>
  </si>
  <si>
    <t xml:space="preserve">Cassandra M. McCoun, Adm. </t>
  </si>
  <si>
    <t>M'Chellin Osborn</t>
  </si>
  <si>
    <t>Alicia N Harris, Adm.</t>
  </si>
  <si>
    <t>Eric Walts</t>
  </si>
  <si>
    <t>Patric McDowell</t>
  </si>
  <si>
    <t>Ramona Watson</t>
  </si>
  <si>
    <t>LauraLisa Stamper</t>
  </si>
  <si>
    <t>Staci Keen</t>
  </si>
  <si>
    <t>Joyce Callahan, Adm.</t>
  </si>
  <si>
    <t>Natilie Porcaro</t>
  </si>
  <si>
    <t>Beth Ingram</t>
  </si>
  <si>
    <t>Deidra Jolly</t>
  </si>
  <si>
    <t>Amanda Palace</t>
  </si>
  <si>
    <t>Amy Knopf-Koch</t>
  </si>
  <si>
    <t xml:space="preserve">Amanda D. Oakes, Adm. </t>
  </si>
  <si>
    <t>Lori Smith</t>
  </si>
  <si>
    <t>Melissa Prenatt</t>
  </si>
  <si>
    <t>Dean Ramsey</t>
  </si>
  <si>
    <t>Natalie McConnell</t>
  </si>
  <si>
    <t>Debra Hale</t>
  </si>
  <si>
    <t>Joseph Doran</t>
  </si>
  <si>
    <t>Anna Foster</t>
  </si>
  <si>
    <t xml:space="preserve">Erin Linn Craig, Adm. </t>
  </si>
  <si>
    <t>Michelle Hinze</t>
  </si>
  <si>
    <t>Paula Juday</t>
  </si>
  <si>
    <t>Laurie Needler</t>
  </si>
  <si>
    <t>Cory Blackwell</t>
  </si>
  <si>
    <t>Michelle D Heacock, Adm.</t>
  </si>
  <si>
    <t>Mercedes Lageman</t>
  </si>
  <si>
    <t>Steve Scott</t>
  </si>
  <si>
    <t>Rich Orrell</t>
  </si>
  <si>
    <t>John Velasquez</t>
  </si>
  <si>
    <t>Greg Matheis</t>
  </si>
  <si>
    <t>administrator@glasswatercreek-plainfield.com</t>
  </si>
  <si>
    <t>administrator@hellenicseniorliving-newalbany.com</t>
  </si>
  <si>
    <t>administrator@oasis-56.com</t>
  </si>
  <si>
    <t>heveridge@5ssl.com</t>
  </si>
  <si>
    <t>administrator@hellenicseniorliving-indianapolis.com</t>
  </si>
  <si>
    <t>Sue.Hamaker@sandersglen.com</t>
  </si>
  <si>
    <t>hamiltontrace-administrator@cardon.us</t>
  </si>
  <si>
    <t>Harbour-administrator@cardon.us</t>
  </si>
  <si>
    <t>director@parkview-village.org</t>
  </si>
  <si>
    <t>WakarusaAdm@millershealthsystems.com</t>
  </si>
  <si>
    <t>PlymouthAdm@millershealthsystems.com</t>
  </si>
  <si>
    <t>administrator@azalea-hills.com</t>
  </si>
  <si>
    <t>mosborn@grandbrook.com</t>
  </si>
  <si>
    <t>sschaaf@goldenyearshome.org</t>
  </si>
  <si>
    <t>administrator@summitplacewest.com</t>
  </si>
  <si>
    <t>suitellc@comteck.com</t>
  </si>
  <si>
    <t>sdawson@grandbrook.com</t>
  </si>
  <si>
    <t>rwatson@sprengerhealthcare.com</t>
  </si>
  <si>
    <t>Adm033@millershealthsystems.com</t>
  </si>
  <si>
    <t>administrator@summerspointe.com</t>
  </si>
  <si>
    <t>administrator@crownpointeofcarmel.com</t>
  </si>
  <si>
    <t>portageadm@millersmerrymanor.com</t>
  </si>
  <si>
    <t>administrator@hw-newburgh.com</t>
  </si>
  <si>
    <t>OakPointeAdm@millershealthsystems.com</t>
  </si>
  <si>
    <t>cford.adm@gmail.com</t>
  </si>
  <si>
    <t>administrator@crownpointeliving.com</t>
  </si>
  <si>
    <t>administrator@hellenicseniorliving-mishawaka.com</t>
  </si>
  <si>
    <t>administrator@windsor-ridge.com</t>
  </si>
  <si>
    <t xml:space="preserve">ed.sta@majesticcare.com </t>
  </si>
  <si>
    <t>adm010@millershealthsystems.com</t>
  </si>
  <si>
    <t>sullivanadm@millershealthsystems.com</t>
  </si>
  <si>
    <t>WarsawAdm@millershealthsystems.com</t>
  </si>
  <si>
    <t>administrator@breckenridgecommons.com</t>
  </si>
  <si>
    <t>mhinze@aperioncare.com</t>
  </si>
  <si>
    <t>TiptonAdm@millershealthsystems.com</t>
  </si>
  <si>
    <t>execdir.corc@tlcmgmt.com</t>
  </si>
  <si>
    <t>hfa.avon@tlcmgmt.com</t>
  </si>
  <si>
    <t>rushvilleAdm@millershealthsystems.com</t>
  </si>
  <si>
    <t>CastletonAdm@millershealthsystems.com</t>
  </si>
  <si>
    <t>administrator@grandvalleyalf.com</t>
  </si>
  <si>
    <t>administrator@lakeview-commons.com</t>
  </si>
  <si>
    <t>LagrangeAdm@millershealthsystems.com</t>
  </si>
  <si>
    <t>hfa.parker @tlcmgmt.com</t>
  </si>
  <si>
    <t>hfa.wesleyan@tlcmgmt.com</t>
  </si>
  <si>
    <t>MarionAdm@millershealthsystems.com</t>
  </si>
  <si>
    <t>4882 North Covent Street</t>
  </si>
  <si>
    <t>2632 Grant Line Road</t>
  </si>
  <si>
    <t>4940 West 56th Street</t>
  </si>
  <si>
    <t>6510 U.S. 31 South</t>
  </si>
  <si>
    <t>8601 South Shelby Street</t>
  </si>
  <si>
    <t>334 South Cherry Street</t>
  </si>
  <si>
    <t>3701 Hodgin Road</t>
  </si>
  <si>
    <t>1111 Church Avenue</t>
  </si>
  <si>
    <t>1701 McDowell Road</t>
  </si>
  <si>
    <t>1250 West 146th Street</t>
  </si>
  <si>
    <t>11851 Cumberland Road</t>
  </si>
  <si>
    <t>1667 Sheridan Road</t>
  </si>
  <si>
    <t>300 J.H. Walker Drive</t>
  </si>
  <si>
    <t>904 East 11th Street</t>
  </si>
  <si>
    <t>800 S. West St.</t>
  </si>
  <si>
    <t>300 North Washington Street</t>
  </si>
  <si>
    <t>635 Oakhill Avenue</t>
  </si>
  <si>
    <t xml:space="preserve">3700 Lafayette Parkway </t>
  </si>
  <si>
    <t xml:space="preserve">1200 WHITLATCH WAY, </t>
  </si>
  <si>
    <t>9796 East 131st Street</t>
  </si>
  <si>
    <t>3136 Goeglein Road</t>
  </si>
  <si>
    <t xml:space="preserve">55 N. Mission Drive </t>
  </si>
  <si>
    <t>1256 N. 400 West</t>
  </si>
  <si>
    <t>11870 Sandy Drive</t>
  </si>
  <si>
    <t>60257 Bodnar Boulevard</t>
  </si>
  <si>
    <t>1700 Waterfall Drive</t>
  </si>
  <si>
    <t>2800 Forest Ridge Parkway</t>
  </si>
  <si>
    <t>1 Sunset Drive</t>
  </si>
  <si>
    <t xml:space="preserve">11610 Technology Drive </t>
  </si>
  <si>
    <t>601 Sheffield Avenue</t>
  </si>
  <si>
    <t>5909 Lute Road</t>
  </si>
  <si>
    <t>421 Grimm Rd.</t>
  </si>
  <si>
    <t>12523 Auburn Rd.</t>
  </si>
  <si>
    <t>411 North Wolf Road</t>
  </si>
  <si>
    <t>920 Main Street</t>
  </si>
  <si>
    <t>1034 Crown Pointe Blvd</t>
  </si>
  <si>
    <t>1128 W. Dragoon Trail</t>
  </si>
  <si>
    <t xml:space="preserve">2700 Waters Edge Parkway </t>
  </si>
  <si>
    <t>203 Franciscan Drive</t>
  </si>
  <si>
    <t>259 West Harrison Street</t>
  </si>
  <si>
    <t>505 West Wolfe Street</t>
  </si>
  <si>
    <t>6450 Miami Circle</t>
  </si>
  <si>
    <t>1630 South County Farm Road</t>
  </si>
  <si>
    <t xml:space="preserve">2009 Hospital Blvd </t>
  </si>
  <si>
    <t>1200 Kitty Hawk Drive</t>
  </si>
  <si>
    <t>300 Fairgrounds Road</t>
  </si>
  <si>
    <t>215 Davis Road</t>
  </si>
  <si>
    <t>4714 Colonial Oaks Drive</t>
  </si>
  <si>
    <t>612 East 11th Street</t>
  </si>
  <si>
    <t>8400 Clearvista Place</t>
  </si>
  <si>
    <t xml:space="preserve">1151 S. Hubert Circle West </t>
  </si>
  <si>
    <t xml:space="preserve">402 Tioga Road </t>
  </si>
  <si>
    <t>787 North Detroit Street</t>
  </si>
  <si>
    <t>359 Randolph Street</t>
  </si>
  <si>
    <t>729 West 35th Street</t>
  </si>
  <si>
    <t>505 North Bradner Avenue</t>
  </si>
  <si>
    <t>723 East Ramsey Road</t>
  </si>
  <si>
    <t>Westfield</t>
  </si>
  <si>
    <t>Pendleton</t>
  </si>
  <si>
    <t>Rushville</t>
  </si>
  <si>
    <t>Odon</t>
  </si>
  <si>
    <t>Wakarusa</t>
  </si>
  <si>
    <t>Plymouth</t>
  </si>
  <si>
    <t>Floyds Knobs</t>
  </si>
  <si>
    <t>Milan</t>
  </si>
  <si>
    <t>Marion</t>
  </si>
  <si>
    <t>Zionsville</t>
  </si>
  <si>
    <t>Newburgh</t>
  </si>
  <si>
    <t>Nappanee</t>
  </si>
  <si>
    <t>Winchester</t>
  </si>
  <si>
    <t>Dyer</t>
  </si>
  <si>
    <t>Portage</t>
  </si>
  <si>
    <t>Columbia City</t>
  </si>
  <si>
    <t>New Harmony</t>
  </si>
  <si>
    <t>Jeffersonville</t>
  </si>
  <si>
    <t>Sullivan</t>
  </si>
  <si>
    <t>Peru</t>
  </si>
  <si>
    <t>Tipton</t>
  </si>
  <si>
    <t>Ossian</t>
  </si>
  <si>
    <t>Martinsville</t>
  </si>
  <si>
    <t>Monticello</t>
  </si>
  <si>
    <t>LaGrange</t>
  </si>
  <si>
    <t>Parker City</t>
  </si>
  <si>
    <t xml:space="preserve">Binax </t>
  </si>
  <si>
    <t xml:space="preserve">3 boxes </t>
  </si>
  <si>
    <t>Binax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</si>
</sst>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1155CC"/>
      <name val="Calibri"/>
      <family val="2"/>
    </font>
    <font>
      <sz val="11"/>
      <color theme="1"/>
      <name val="Calibri"/>
      <family val="2"/>
    </font>
    <font>
      <sz val="11"/>
      <color rgb="FF0563C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C4CB4"/>
        <bgColor indexed="64"/>
      </patternFill>
    </fill>
    <fill>
      <patternFill patternType="solid">
        <fgColor rgb="FF0F51B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0" xfId="0" applyNumberFormat="1"/>
    <xf numFmtId="164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0" fillId="0" borderId="1" xfId="2" applyFont="1" applyFill="1" applyBorder="1" applyAlignment="1">
      <alignment wrapText="1"/>
    </xf>
    <xf numFmtId="0" fontId="0" fillId="0" borderId="1" xfId="2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horizontal="right" wrapText="1"/>
    </xf>
    <xf numFmtId="0" fontId="6" fillId="0" borderId="1" xfId="4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0" fillId="0" borderId="1" xfId="3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1" xfId="3" applyFont="1" applyFill="1" applyBorder="1" applyAlignment="1">
      <alignment wrapText="1"/>
    </xf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1" fillId="0" borderId="1" xfId="3" applyFont="1" applyFill="1" applyBorder="1" applyAlignment="1">
      <alignment wrapText="1"/>
    </xf>
    <xf numFmtId="0" fontId="2" fillId="3" borderId="0" xfId="0" applyFont="1" applyFill="1"/>
    <xf numFmtId="0" fontId="2" fillId="4" borderId="0" xfId="0" applyFont="1" applyFill="1"/>
    <xf numFmtId="0" fontId="0" fillId="5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</cellXfs>
  <cellStyles count="5">
    <cellStyle name="Comma" xfId="1" builtinId="3"/>
    <cellStyle name="Hyperlink 2" xfId="4" xr:uid="{5B0DD4B3-19F7-4EAC-B47E-396319721817}"/>
    <cellStyle name="Normal" xfId="0" builtinId="0"/>
    <cellStyle name="Normal 2" xfId="3" xr:uid="{2410452F-FE22-43F7-9849-43F73FF7F215}"/>
    <cellStyle name="Normal 3" xfId="2" xr:uid="{D51E8798-D11E-410D-8FBF-F4571BAF050B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4CB4"/>
      <color rgb="FF0F5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spencer@compasspark.org" TargetMode="External"/><Relationship Id="rId2" Type="http://schemas.openxmlformats.org/officeDocument/2006/relationships/hyperlink" Target="mailto:llewis@holycrossvillage.com" TargetMode="External"/><Relationship Id="rId1" Type="http://schemas.openxmlformats.org/officeDocument/2006/relationships/hyperlink" Target="mailto:christopher.kincade@rhf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hurlbut@5ss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tor@lakeview-commons.com" TargetMode="External"/><Relationship Id="rId3" Type="http://schemas.openxmlformats.org/officeDocument/2006/relationships/hyperlink" Target="mailto:administrator@azalea-hills.com" TargetMode="External"/><Relationship Id="rId7" Type="http://schemas.openxmlformats.org/officeDocument/2006/relationships/hyperlink" Target="mailto:administrator@grandvalleyalf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administrator@hw-newburgh.com" TargetMode="External"/><Relationship Id="rId1" Type="http://schemas.openxmlformats.org/officeDocument/2006/relationships/hyperlink" Target="mailto:heveridge@5ssl.com" TargetMode="External"/><Relationship Id="rId6" Type="http://schemas.openxmlformats.org/officeDocument/2006/relationships/hyperlink" Target="mailto:administrator@crownpointeofcarmel.com" TargetMode="External"/><Relationship Id="rId11" Type="http://schemas.openxmlformats.org/officeDocument/2006/relationships/hyperlink" Target="mailto:tjohnson@ripleycrossing.com" TargetMode="External"/><Relationship Id="rId5" Type="http://schemas.openxmlformats.org/officeDocument/2006/relationships/hyperlink" Target="mailto:administrator@crownpointeliving.com" TargetMode="External"/><Relationship Id="rId10" Type="http://schemas.openxmlformats.org/officeDocument/2006/relationships/hyperlink" Target="mailto:administrator@windsor-ridge.com" TargetMode="External"/><Relationship Id="rId4" Type="http://schemas.openxmlformats.org/officeDocument/2006/relationships/hyperlink" Target="mailto:administrator@breckenridgecommons.com" TargetMode="External"/><Relationship Id="rId9" Type="http://schemas.openxmlformats.org/officeDocument/2006/relationships/hyperlink" Target="mailto:administrator@summitplacew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868A-A1FC-44AC-93C5-B30D01AC4934}">
  <dimension ref="A1:O13"/>
  <sheetViews>
    <sheetView topLeftCell="B1" workbookViewId="0">
      <pane ySplit="1" topLeftCell="A2" activePane="bottomLeft" state="frozen"/>
      <selection pane="bottomLeft" activeCell="O2" sqref="O2:O12"/>
    </sheetView>
  </sheetViews>
  <sheetFormatPr defaultRowHeight="15" x14ac:dyDescent="0.25"/>
  <cols>
    <col min="1" max="1" width="0" hidden="1" customWidth="1"/>
    <col min="2" max="2" width="28.85546875" customWidth="1"/>
    <col min="3" max="3" width="19.140625" customWidth="1"/>
    <col min="4" max="4" width="17.42578125" customWidth="1"/>
    <col min="5" max="5" width="17.5703125" customWidth="1"/>
    <col min="6" max="6" width="31.42578125" customWidth="1"/>
    <col min="7" max="7" width="11.28515625" customWidth="1"/>
    <col min="8" max="8" width="20.42578125" customWidth="1"/>
    <col min="9" max="9" width="17.140625" customWidth="1"/>
    <col min="10" max="10" width="17.140625" hidden="1" customWidth="1"/>
  </cols>
  <sheetData>
    <row r="1" spans="1:15" ht="30" customHeight="1" x14ac:dyDescent="0.25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191</v>
      </c>
      <c r="K1" s="6" t="s">
        <v>8</v>
      </c>
      <c r="L1" s="6" t="s">
        <v>9</v>
      </c>
      <c r="M1" s="6" t="s">
        <v>10</v>
      </c>
      <c r="N1" s="6" t="s">
        <v>192</v>
      </c>
      <c r="O1" s="30" t="s">
        <v>1130</v>
      </c>
    </row>
    <row r="2" spans="1:15" s="9" customFormat="1" ht="30" x14ac:dyDescent="0.25">
      <c r="A2" s="7"/>
      <c r="B2" s="12" t="s">
        <v>194</v>
      </c>
      <c r="C2" s="12" t="s">
        <v>202</v>
      </c>
      <c r="D2" s="12" t="s">
        <v>207</v>
      </c>
      <c r="E2" s="12" t="s">
        <v>218</v>
      </c>
      <c r="F2" s="12" t="s">
        <v>226</v>
      </c>
      <c r="G2" s="13">
        <v>406</v>
      </c>
      <c r="H2" s="12" t="s">
        <v>235</v>
      </c>
      <c r="I2" s="12" t="s">
        <v>245</v>
      </c>
      <c r="J2" s="7">
        <f>G2/'Scratch Paper'!L3</f>
        <v>2.292490118577075E-2</v>
      </c>
      <c r="K2" s="8">
        <f>(J2*'Scratch Paper'!A7) + ((G2/'Scratch Paper'!G3)*'Scratch Paper'!A5)</f>
        <v>1622.0801228768448</v>
      </c>
      <c r="L2" s="8">
        <f>(J2*'Scratch Paper'!B7) + ((G2/'Scratch Paper'!G3)*'Scratch Paper'!B5)</f>
        <v>2433.1201843152676</v>
      </c>
      <c r="M2" s="8">
        <f>(J2*'Scratch Paper'!C7) + ((G2/'Scratch Paper'!G3)*'Scratch Paper'!C5)</f>
        <v>8110.4006143842253</v>
      </c>
      <c r="N2" s="8">
        <f>(J2*'Scratch Paper'!D7) + ((G2/'Scratch Paper'!G3)*'Scratch Paper'!D5)</f>
        <v>12165.600921576337</v>
      </c>
      <c r="O2" s="7" t="s">
        <v>1131</v>
      </c>
    </row>
    <row r="3" spans="1:15" s="9" customFormat="1" ht="30" x14ac:dyDescent="0.25">
      <c r="A3" s="7"/>
      <c r="B3" s="12" t="s">
        <v>11</v>
      </c>
      <c r="C3" s="12" t="s">
        <v>203</v>
      </c>
      <c r="D3" s="12" t="s">
        <v>208</v>
      </c>
      <c r="E3" s="12" t="s">
        <v>219</v>
      </c>
      <c r="F3" s="12" t="s">
        <v>227</v>
      </c>
      <c r="G3" s="13">
        <v>351</v>
      </c>
      <c r="H3" s="12" t="s">
        <v>236</v>
      </c>
      <c r="I3" s="12" t="s">
        <v>246</v>
      </c>
      <c r="J3" s="7">
        <f>G3/'Scratch Paper'!L3</f>
        <v>1.981931112365895E-2</v>
      </c>
      <c r="K3" s="8">
        <f>J3*'Scratch Paper'!A7 +((G3/'Scratch Paper'!G3)*'Scratch Paper'!A5)</f>
        <v>1402.3402047531345</v>
      </c>
      <c r="L3" s="8">
        <f>J3*'Scratch Paper'!B7 +((G3/'Scratch Paper'!G3)*'Scratch Paper'!B5)</f>
        <v>2103.5103071297017</v>
      </c>
      <c r="M3" s="8">
        <f>J3*'Scratch Paper'!C7 +((G3/'Scratch Paper'!G3)*'Scratch Paper'!C5)</f>
        <v>7011.7010237656723</v>
      </c>
      <c r="N3" s="8">
        <f>J3*'Scratch Paper'!D7 +((G3/'Scratch Paper'!G3)*'Scratch Paper'!D5)</f>
        <v>10517.551535648508</v>
      </c>
      <c r="O3" s="7" t="s">
        <v>1131</v>
      </c>
    </row>
    <row r="4" spans="1:15" s="9" customFormat="1" ht="45" x14ac:dyDescent="0.25">
      <c r="A4" s="7"/>
      <c r="B4" s="12" t="s">
        <v>195</v>
      </c>
      <c r="C4" s="12" t="s">
        <v>204</v>
      </c>
      <c r="D4" s="12" t="s">
        <v>209</v>
      </c>
      <c r="E4" s="12" t="s">
        <v>220</v>
      </c>
      <c r="F4" s="12" t="s">
        <v>228</v>
      </c>
      <c r="G4" s="13">
        <v>349</v>
      </c>
      <c r="H4" s="12" t="s">
        <v>237</v>
      </c>
      <c r="I4" s="12" t="s">
        <v>247</v>
      </c>
      <c r="J4" s="7">
        <f>G4/'Scratch Paper'!L3</f>
        <v>1.9706380575945794E-2</v>
      </c>
      <c r="K4" s="8">
        <f>J4*'Scratch Paper'!A7+((G4/'Scratch Paper'!G3)*'Scratch Paper'!A5)</f>
        <v>1394.3496622759085</v>
      </c>
      <c r="L4" s="8">
        <f>J4*'Scratch Paper'!B7+((G4/'Scratch Paper'!G3)*'Scratch Paper'!B5)</f>
        <v>2091.5244934138627</v>
      </c>
      <c r="M4" s="8">
        <f>J4*'Scratch Paper'!C7+((G4/'Scratch Paper'!G3)*'Scratch Paper'!C5)</f>
        <v>6971.7483113795424</v>
      </c>
      <c r="N4" s="8">
        <f>J4*'Scratch Paper'!D7+((G4/'Scratch Paper'!G3)*'Scratch Paper'!D5)</f>
        <v>10457.622467069315</v>
      </c>
      <c r="O4" s="7" t="s">
        <v>1131</v>
      </c>
    </row>
    <row r="5" spans="1:15" s="9" customFormat="1" ht="30" x14ac:dyDescent="0.25">
      <c r="A5" s="7"/>
      <c r="B5" s="12" t="s">
        <v>196</v>
      </c>
      <c r="C5" s="12" t="s">
        <v>205</v>
      </c>
      <c r="D5" s="12" t="s">
        <v>210</v>
      </c>
      <c r="E5" s="12" t="s">
        <v>221</v>
      </c>
      <c r="F5" s="12" t="s">
        <v>229</v>
      </c>
      <c r="G5" s="13">
        <v>330</v>
      </c>
      <c r="H5" s="12" t="s">
        <v>238</v>
      </c>
      <c r="I5" s="12" t="s">
        <v>248</v>
      </c>
      <c r="J5" s="7">
        <f>G5/'Scratch Paper'!L3</f>
        <v>1.8633540372670808E-2</v>
      </c>
      <c r="K5" s="8">
        <f>J5*'Scratch Paper'!A7 + ((G5/'Scratch Paper'!G3)*'Scratch Paper'!A5)</f>
        <v>1318.4395087422631</v>
      </c>
      <c r="L5" s="8">
        <f>J5*'Scratch Paper'!B7 + ((G5/'Scratch Paper'!G3)*'Scratch Paper'!B5)</f>
        <v>1977.6592631133947</v>
      </c>
      <c r="M5" s="8">
        <f>J5*'Scratch Paper'!C7 + ((G5/'Scratch Paper'!G3)*'Scratch Paper'!C5)</f>
        <v>6592.197543711316</v>
      </c>
      <c r="N5" s="8">
        <f>J5*'Scratch Paper'!D7 + ((G5/'Scratch Paper'!G3)*'Scratch Paper'!D5)</f>
        <v>9888.2963155669731</v>
      </c>
      <c r="O5" s="7" t="s">
        <v>1131</v>
      </c>
    </row>
    <row r="6" spans="1:15" s="9" customFormat="1" ht="30" x14ac:dyDescent="0.25">
      <c r="A6" s="7"/>
      <c r="B6" s="10" t="s">
        <v>197</v>
      </c>
      <c r="C6" s="10"/>
      <c r="D6" s="10" t="s">
        <v>211</v>
      </c>
      <c r="E6" s="10" t="s">
        <v>18</v>
      </c>
      <c r="F6" s="10" t="s">
        <v>19</v>
      </c>
      <c r="G6" s="11">
        <v>300</v>
      </c>
      <c r="H6" s="10" t="s">
        <v>239</v>
      </c>
      <c r="I6" s="10" t="s">
        <v>249</v>
      </c>
      <c r="J6" s="7">
        <f>G6/'Scratch Paper'!L3</f>
        <v>1.693958215697346E-2</v>
      </c>
      <c r="K6" s="8">
        <f>J6*'Scratch Paper'!A7 + ((G6/'Scratch Paper'!G3)*'Scratch Paper'!A5)</f>
        <v>1198.5813715838756</v>
      </c>
      <c r="L6" s="8">
        <f>J6*'Scratch Paper'!B7 + ((G6/'Scratch Paper'!G3)*'Scratch Paper'!B5)</f>
        <v>1797.8720573758133</v>
      </c>
      <c r="M6" s="8">
        <f>J6*'Scratch Paper'!C7 + ((G6/'Scratch Paper'!G3)*'Scratch Paper'!C5)</f>
        <v>5992.9068579193772</v>
      </c>
      <c r="N6" s="8">
        <f>J6*'Scratch Paper'!D7 + ((G6/'Scratch Paper'!G3)*'Scratch Paper'!D5)</f>
        <v>8989.3602868790658</v>
      </c>
      <c r="O6" s="7" t="s">
        <v>1131</v>
      </c>
    </row>
    <row r="7" spans="1:15" s="9" customFormat="1" ht="30" x14ac:dyDescent="0.25">
      <c r="A7" s="7"/>
      <c r="B7" s="12" t="s">
        <v>198</v>
      </c>
      <c r="C7" s="12"/>
      <c r="D7" s="12" t="s">
        <v>212</v>
      </c>
      <c r="E7" s="12" t="s">
        <v>222</v>
      </c>
      <c r="F7" s="12" t="s">
        <v>230</v>
      </c>
      <c r="G7" s="13">
        <v>298</v>
      </c>
      <c r="H7" s="12" t="s">
        <v>240</v>
      </c>
      <c r="I7" s="12" t="s">
        <v>250</v>
      </c>
      <c r="J7" s="7">
        <f>G7/'Scratch Paper'!L3</f>
        <v>1.6826651609260303E-2</v>
      </c>
      <c r="K7" s="8">
        <f>J7*'Scratch Paper'!A7 + ((G7/'Scratch Paper'!G3)*'Scratch Paper'!A5)</f>
        <v>1190.5908291066498</v>
      </c>
      <c r="L7" s="8">
        <f>J7*'Scratch Paper'!B7 + ((G7/'Scratch Paper'!G3)*'Scratch Paper'!B5)</f>
        <v>1785.8862436599743</v>
      </c>
      <c r="M7" s="8">
        <f>J7*'Scratch Paper'!C7 + ((G7/'Scratch Paper'!G3)*'Scratch Paper'!C5)</f>
        <v>5952.9541455332492</v>
      </c>
      <c r="N7" s="8">
        <f>J7*'Scratch Paper'!D7 + ((G7/'Scratch Paper'!G3)*'Scratch Paper'!D5)</f>
        <v>8929.4312182998729</v>
      </c>
      <c r="O7" s="9" t="s">
        <v>1131</v>
      </c>
    </row>
    <row r="8" spans="1:15" s="9" customFormat="1" ht="30" x14ac:dyDescent="0.25">
      <c r="A8" s="7"/>
      <c r="B8" s="12" t="s">
        <v>199</v>
      </c>
      <c r="C8" s="12" t="s">
        <v>206</v>
      </c>
      <c r="D8" s="12" t="s">
        <v>213</v>
      </c>
      <c r="E8" s="12" t="s">
        <v>223</v>
      </c>
      <c r="F8" s="12" t="s">
        <v>231</v>
      </c>
      <c r="G8" s="13">
        <v>295</v>
      </c>
      <c r="H8" s="12" t="s">
        <v>241</v>
      </c>
      <c r="I8" s="12" t="s">
        <v>251</v>
      </c>
      <c r="J8" s="7">
        <f>G8/'Scratch Paper'!L3</f>
        <v>1.6657255787690572E-2</v>
      </c>
      <c r="K8" s="8">
        <f>(J8*'Scratch Paper'!A7) + ((G8/'Scratch Paper'!G3)*'Scratch Paper'!A5)</f>
        <v>1178.6050153908111</v>
      </c>
      <c r="L8" s="8">
        <f>(J8*'Scratch Paper'!B7) + ((G8/'Scratch Paper'!G3)*'Scratch Paper'!B5)</f>
        <v>1767.9075230862168</v>
      </c>
      <c r="M8" s="8">
        <f>(J8*'Scratch Paper'!C7) + ((G8/'Scratch Paper'!G3)*'Scratch Paper'!C5)</f>
        <v>5893.0250769540553</v>
      </c>
      <c r="N8" s="8">
        <f>(J8*'Scratch Paper'!D7) + ((G8/'Scratch Paper'!G3)*'Scratch Paper'!D5)</f>
        <v>8839.5376154310834</v>
      </c>
      <c r="O8" s="7" t="s">
        <v>1131</v>
      </c>
    </row>
    <row r="9" spans="1:15" s="9" customFormat="1" ht="30" x14ac:dyDescent="0.25">
      <c r="A9" s="7"/>
      <c r="B9" s="12" t="s">
        <v>12</v>
      </c>
      <c r="C9" s="12" t="s">
        <v>206</v>
      </c>
      <c r="D9" s="12" t="s">
        <v>214</v>
      </c>
      <c r="E9" s="12" t="s">
        <v>13</v>
      </c>
      <c r="F9" s="12" t="s">
        <v>232</v>
      </c>
      <c r="G9" s="13">
        <v>292</v>
      </c>
      <c r="H9" s="12" t="s">
        <v>242</v>
      </c>
      <c r="I9" s="12" t="s">
        <v>250</v>
      </c>
      <c r="J9" s="7">
        <f>G9/'Scratch Paper'!L3</f>
        <v>1.6487859966120837E-2</v>
      </c>
      <c r="K9" s="8">
        <f>J9*'Scratch Paper'!A7 +((G8/'Scratch Paper'!G3)*'Scratch Paper'!A5)</f>
        <v>1170.9822034201729</v>
      </c>
      <c r="L9" s="8">
        <f>J9*'Scratch Paper'!B7 +((G8/'Scratch Paper'!G3)*'Scratch Paper'!B5)</f>
        <v>1756.4733051302596</v>
      </c>
      <c r="M9" s="8">
        <f>J9*'Scratch Paper'!C7 +((G8/'Scratch Paper'!G3)*'Scratch Paper'!C5)</f>
        <v>5854.9110171008651</v>
      </c>
      <c r="N9" s="8">
        <f>J9*'Scratch Paper'!D7 +((G8/'Scratch Paper'!G3)*'Scratch Paper'!D5)</f>
        <v>8782.3665256512977</v>
      </c>
      <c r="O9" s="7" t="s">
        <v>1131</v>
      </c>
    </row>
    <row r="10" spans="1:15" s="9" customFormat="1" x14ac:dyDescent="0.25">
      <c r="A10" s="7"/>
      <c r="B10" s="12" t="s">
        <v>16</v>
      </c>
      <c r="C10" s="12" t="s">
        <v>206</v>
      </c>
      <c r="D10" s="12" t="s">
        <v>215</v>
      </c>
      <c r="E10" s="12" t="s">
        <v>224</v>
      </c>
      <c r="F10" s="12" t="s">
        <v>233</v>
      </c>
      <c r="G10" s="13">
        <v>291</v>
      </c>
      <c r="H10" s="12" t="s">
        <v>17</v>
      </c>
      <c r="I10" s="12" t="s">
        <v>252</v>
      </c>
      <c r="J10" s="7">
        <f>G10/'Scratch Paper'!L3</f>
        <v>1.6431394692264258E-2</v>
      </c>
      <c r="K10" s="8">
        <f>J10*'Scratch Paper'!A7+((G10/'Scratch Paper'!G3)*'Scratch Paper'!A5)</f>
        <v>1162.6239304363594</v>
      </c>
      <c r="L10" s="8">
        <f>J10*'Scratch Paper'!B7+((G10/'Scratch Paper'!G3)*'Scratch Paper'!B5)</f>
        <v>1743.9358956545389</v>
      </c>
      <c r="M10" s="8">
        <f>J10*'Scratch Paper'!C7+((G10/'Scratch Paper'!G3)*'Scratch Paper'!C5)</f>
        <v>5813.1196521817965</v>
      </c>
      <c r="N10" s="8">
        <f>J10*'Scratch Paper'!D7+((G10/'Scratch Paper'!G3)*'Scratch Paper'!D5)</f>
        <v>8719.6794782726956</v>
      </c>
      <c r="O10" s="7" t="s">
        <v>1131</v>
      </c>
    </row>
    <row r="11" spans="1:15" s="9" customFormat="1" ht="30" x14ac:dyDescent="0.25">
      <c r="A11" s="7"/>
      <c r="B11" s="12" t="s">
        <v>200</v>
      </c>
      <c r="C11" s="12"/>
      <c r="D11" s="12" t="s">
        <v>216</v>
      </c>
      <c r="E11" s="12" t="s">
        <v>225</v>
      </c>
      <c r="F11" s="12" t="s">
        <v>234</v>
      </c>
      <c r="G11" s="13">
        <v>272</v>
      </c>
      <c r="H11" s="12" t="s">
        <v>243</v>
      </c>
      <c r="I11" s="12" t="s">
        <v>253</v>
      </c>
      <c r="J11" s="7">
        <f>G11/'Scratch Paper'!L3</f>
        <v>1.5358554488989271E-2</v>
      </c>
      <c r="K11" s="8">
        <f>J11*'Scratch Paper'!A7 + ((G11/'Scratch Paper'!G3)*'Scratch Paper'!A5)</f>
        <v>1086.7137769027138</v>
      </c>
      <c r="L11" s="8">
        <f>J11*'Scratch Paper'!B7 + ((G11/'Scratch Paper'!G3)*'Scratch Paper'!B5)</f>
        <v>1630.0706653540706</v>
      </c>
      <c r="M11" s="8">
        <f>J11*'Scratch Paper'!C7 + ((G11/'Scratch Paper'!G3)*'Scratch Paper'!C5)</f>
        <v>5433.5688845135683</v>
      </c>
      <c r="N11" s="8">
        <f>J11*'Scratch Paper'!D7 + ((G11/'Scratch Paper'!G3)*'Scratch Paper'!D5)</f>
        <v>8150.3533267703533</v>
      </c>
      <c r="O11" s="7" t="s">
        <v>1131</v>
      </c>
    </row>
    <row r="12" spans="1:15" s="9" customFormat="1" ht="30" x14ac:dyDescent="0.25">
      <c r="A12" s="7"/>
      <c r="B12" s="12" t="s">
        <v>201</v>
      </c>
      <c r="C12" s="12"/>
      <c r="D12" s="12" t="s">
        <v>217</v>
      </c>
      <c r="E12" s="12" t="s">
        <v>14</v>
      </c>
      <c r="F12" s="12" t="s">
        <v>15</v>
      </c>
      <c r="G12" s="13">
        <v>254</v>
      </c>
      <c r="H12" s="12" t="s">
        <v>244</v>
      </c>
      <c r="I12" s="12" t="s">
        <v>249</v>
      </c>
      <c r="J12" s="7">
        <f>G12/'Scratch Paper'!L3</f>
        <v>1.4342179559570864E-2</v>
      </c>
      <c r="K12" s="8">
        <f>J12*'Scratch Paper'!A7 + ((G12/'Scratch Paper'!G3)*'Scratch Paper'!A5)</f>
        <v>1014.7988946076814</v>
      </c>
      <c r="L12" s="8">
        <f>J12*'Scratch Paper'!B7 + ((G12/'Scratch Paper'!G3)*'Scratch Paper'!B5)</f>
        <v>1522.198341911522</v>
      </c>
      <c r="M12" s="8">
        <f>J12*'Scratch Paper'!C7 + ((G12/'Scratch Paper'!G3)*'Scratch Paper'!C5)</f>
        <v>5073.9944730384068</v>
      </c>
      <c r="N12" s="8">
        <f>J12*'Scratch Paper'!D7 + ((G12/'Scratch Paper'!G3)*'Scratch Paper'!D5)</f>
        <v>7610.9917095576093</v>
      </c>
      <c r="O12" s="7" t="s">
        <v>1131</v>
      </c>
    </row>
    <row r="13" spans="1:15" x14ac:dyDescent="0.25">
      <c r="G13">
        <f>SUM(G2:G12)</f>
        <v>3438</v>
      </c>
    </row>
  </sheetData>
  <conditionalFormatting sqref="B2:B12">
    <cfRule type="duplicateValues" dxfId="14" priority="3"/>
  </conditionalFormatting>
  <conditionalFormatting sqref="B2:B12">
    <cfRule type="duplicateValues" dxfId="13" priority="2"/>
  </conditionalFormatting>
  <conditionalFormatting sqref="H2:H12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BE59-3B2D-4B9F-A0AE-618F86531979}">
  <dimension ref="A1:O13"/>
  <sheetViews>
    <sheetView topLeftCell="C1" workbookViewId="0">
      <pane ySplit="1" topLeftCell="A2" activePane="bottomLeft" state="frozen"/>
      <selection pane="bottomLeft" activeCell="O2" sqref="O2:O12"/>
    </sheetView>
  </sheetViews>
  <sheetFormatPr defaultRowHeight="15" x14ac:dyDescent="0.25"/>
  <cols>
    <col min="1" max="1" width="0" hidden="1" customWidth="1"/>
    <col min="2" max="2" width="32.85546875" style="1" customWidth="1"/>
    <col min="3" max="3" width="19.140625" style="1" customWidth="1"/>
    <col min="4" max="4" width="17.42578125" style="1" customWidth="1"/>
    <col min="5" max="5" width="17.5703125" style="1" customWidth="1"/>
    <col min="6" max="6" width="42.42578125" style="1" customWidth="1"/>
    <col min="7" max="7" width="11.28515625" style="1" customWidth="1"/>
    <col min="8" max="8" width="30.140625" style="1" customWidth="1"/>
    <col min="9" max="9" width="21.7109375" style="1" customWidth="1"/>
    <col min="10" max="10" width="16.7109375" style="1" hidden="1" customWidth="1"/>
    <col min="11" max="11" width="12.5703125" bestFit="1" customWidth="1"/>
    <col min="12" max="12" width="11.5703125" bestFit="1" customWidth="1"/>
    <col min="13" max="13" width="9.5703125" bestFit="1" customWidth="1"/>
    <col min="14" max="14" width="9.28515625" bestFit="1" customWidth="1"/>
  </cols>
  <sheetData>
    <row r="1" spans="1:15" ht="30" customHeight="1" x14ac:dyDescent="0.25">
      <c r="A1" s="2"/>
      <c r="B1" s="6" t="s">
        <v>0</v>
      </c>
      <c r="C1" s="6" t="s">
        <v>1</v>
      </c>
      <c r="D1" s="6" t="s">
        <v>2</v>
      </c>
      <c r="E1" s="6" t="s">
        <v>3</v>
      </c>
      <c r="F1" s="6" t="s">
        <v>190</v>
      </c>
      <c r="G1" s="6" t="s">
        <v>5</v>
      </c>
      <c r="H1" s="6" t="s">
        <v>6</v>
      </c>
      <c r="I1" s="6" t="s">
        <v>7</v>
      </c>
      <c r="J1" s="6" t="s">
        <v>189</v>
      </c>
      <c r="K1" s="6" t="s">
        <v>8</v>
      </c>
      <c r="L1" s="6" t="s">
        <v>9</v>
      </c>
      <c r="M1" s="6" t="s">
        <v>10</v>
      </c>
      <c r="N1" s="6" t="s">
        <v>193</v>
      </c>
      <c r="O1" s="30" t="s">
        <v>1130</v>
      </c>
    </row>
    <row r="2" spans="1:15" s="9" customFormat="1" ht="30" x14ac:dyDescent="0.25">
      <c r="A2" s="7"/>
      <c r="B2" s="12" t="s">
        <v>254</v>
      </c>
      <c r="C2" s="12" t="s">
        <v>263</v>
      </c>
      <c r="D2" s="12" t="s">
        <v>268</v>
      </c>
      <c r="E2" s="12" t="s">
        <v>279</v>
      </c>
      <c r="F2" s="12" t="s">
        <v>287</v>
      </c>
      <c r="G2" s="13">
        <v>247</v>
      </c>
      <c r="H2" s="12" t="s">
        <v>296</v>
      </c>
      <c r="I2" s="12" t="s">
        <v>306</v>
      </c>
      <c r="J2" s="7">
        <f>G2/'Scratch Paper'!L3</f>
        <v>1.3946922642574817E-2</v>
      </c>
      <c r="K2" s="8">
        <f>J2*'Scratch Paper'!A7</f>
        <v>627.61151891586678</v>
      </c>
      <c r="L2" s="8">
        <f>J2*'Scratch Paper'!B7</f>
        <v>941.41727837380017</v>
      </c>
      <c r="M2" s="8">
        <f>J2*'Scratch Paper'!C7</f>
        <v>3138.0575945793339</v>
      </c>
      <c r="N2" s="8">
        <f>J2*'Scratch Paper'!D7</f>
        <v>4707.0863918690011</v>
      </c>
      <c r="O2" s="7" t="s">
        <v>1131</v>
      </c>
    </row>
    <row r="3" spans="1:15" s="9" customFormat="1" x14ac:dyDescent="0.25">
      <c r="A3" s="7"/>
      <c r="B3" s="12" t="s">
        <v>255</v>
      </c>
      <c r="C3" s="12"/>
      <c r="D3" s="12" t="s">
        <v>269</v>
      </c>
      <c r="E3" s="12" t="s">
        <v>280</v>
      </c>
      <c r="F3" s="12" t="s">
        <v>288</v>
      </c>
      <c r="G3" s="13">
        <v>230</v>
      </c>
      <c r="H3" s="12" t="s">
        <v>297</v>
      </c>
      <c r="I3" s="12" t="s">
        <v>307</v>
      </c>
      <c r="J3" s="7">
        <f>G3/'Scratch Paper'!L3</f>
        <v>1.2987012987012988E-2</v>
      </c>
      <c r="K3" s="8">
        <f>J3*'Scratch Paper'!A7</f>
        <v>584.41558441558448</v>
      </c>
      <c r="L3" s="8">
        <f>J3*'Scratch Paper'!B7</f>
        <v>876.62337662337666</v>
      </c>
      <c r="M3" s="8">
        <f>J3*'Scratch Paper'!C7</f>
        <v>2922.0779220779223</v>
      </c>
      <c r="N3" s="8">
        <f>J3*'Scratch Paper'!D7</f>
        <v>4383.1168831168834</v>
      </c>
      <c r="O3" s="7" t="s">
        <v>1131</v>
      </c>
    </row>
    <row r="4" spans="1:15" s="9" customFormat="1" ht="30" x14ac:dyDescent="0.25">
      <c r="A4" s="7"/>
      <c r="B4" s="12" t="s">
        <v>256</v>
      </c>
      <c r="C4" s="12" t="s">
        <v>264</v>
      </c>
      <c r="D4" s="12" t="s">
        <v>270</v>
      </c>
      <c r="E4" s="12" t="s">
        <v>20</v>
      </c>
      <c r="F4" s="12" t="s">
        <v>289</v>
      </c>
      <c r="G4" s="13">
        <v>219</v>
      </c>
      <c r="H4" s="12" t="s">
        <v>298</v>
      </c>
      <c r="I4" s="12" t="s">
        <v>308</v>
      </c>
      <c r="J4" s="7">
        <f>G4/'Scratch Paper'!L3</f>
        <v>1.2365894974590627E-2</v>
      </c>
      <c r="K4" s="8">
        <f>J4*'Scratch Paper'!A7</f>
        <v>556.46527385657828</v>
      </c>
      <c r="L4" s="8">
        <f>J4*'Scratch Paper'!B7</f>
        <v>834.6979107848673</v>
      </c>
      <c r="M4" s="8">
        <f>J4*'Scratch Paper'!C7</f>
        <v>2782.3263692828914</v>
      </c>
      <c r="N4" s="8">
        <f>J4*'Scratch Paper'!D7</f>
        <v>4173.4895539243371</v>
      </c>
      <c r="O4" s="7" t="s">
        <v>1131</v>
      </c>
    </row>
    <row r="5" spans="1:15" s="9" customFormat="1" ht="30" x14ac:dyDescent="0.25">
      <c r="A5" s="7"/>
      <c r="B5" s="12" t="s">
        <v>257</v>
      </c>
      <c r="C5" s="12" t="s">
        <v>265</v>
      </c>
      <c r="D5" s="12" t="s">
        <v>271</v>
      </c>
      <c r="E5" s="12" t="s">
        <v>22</v>
      </c>
      <c r="F5" s="12" t="s">
        <v>23</v>
      </c>
      <c r="G5" s="13">
        <v>202</v>
      </c>
      <c r="H5" s="12" t="s">
        <v>299</v>
      </c>
      <c r="I5" s="12" t="s">
        <v>249</v>
      </c>
      <c r="J5" s="7">
        <f>G5/'Scratch Paper'!L3</f>
        <v>1.1405985319028797E-2</v>
      </c>
      <c r="K5" s="8">
        <f>J5*'Scratch Paper'!A7</f>
        <v>513.26933935629586</v>
      </c>
      <c r="L5" s="8">
        <f>J5*'Scratch Paper'!B7</f>
        <v>769.90400903444379</v>
      </c>
      <c r="M5" s="8">
        <f>J5*'Scratch Paper'!C7</f>
        <v>2566.3466967814793</v>
      </c>
      <c r="N5" s="8">
        <f>J5*'Scratch Paper'!D7</f>
        <v>3849.5200451722189</v>
      </c>
      <c r="O5" s="7" t="s">
        <v>1131</v>
      </c>
    </row>
    <row r="6" spans="1:15" s="9" customFormat="1" x14ac:dyDescent="0.25">
      <c r="A6" s="7"/>
      <c r="B6" s="12" t="s">
        <v>258</v>
      </c>
      <c r="C6" s="12"/>
      <c r="D6" s="12" t="s">
        <v>272</v>
      </c>
      <c r="E6" s="12" t="s">
        <v>281</v>
      </c>
      <c r="F6" s="12" t="s">
        <v>290</v>
      </c>
      <c r="G6" s="13">
        <v>200</v>
      </c>
      <c r="H6" s="12" t="s">
        <v>300</v>
      </c>
      <c r="I6" s="12" t="s">
        <v>250</v>
      </c>
      <c r="J6" s="7">
        <f>G6/'Scratch Paper'!L3</f>
        <v>1.129305477131564E-2</v>
      </c>
      <c r="K6" s="8">
        <f>J6*'Scratch Paper'!A7</f>
        <v>508.18746470920382</v>
      </c>
      <c r="L6" s="8">
        <f>J6*'Scratch Paper'!B7</f>
        <v>762.28119706380573</v>
      </c>
      <c r="M6" s="8">
        <f>J6*'Scratch Paper'!C7</f>
        <v>2540.9373235460189</v>
      </c>
      <c r="N6" s="8">
        <f>J6*'Scratch Paper'!D7</f>
        <v>3811.4059853190283</v>
      </c>
      <c r="O6" s="7" t="s">
        <v>1131</v>
      </c>
    </row>
    <row r="7" spans="1:15" s="9" customFormat="1" x14ac:dyDescent="0.25">
      <c r="A7" s="7"/>
      <c r="B7" s="12" t="s">
        <v>259</v>
      </c>
      <c r="C7" s="12"/>
      <c r="D7" s="12" t="s">
        <v>273</v>
      </c>
      <c r="E7" s="12" t="s">
        <v>282</v>
      </c>
      <c r="F7" s="12" t="s">
        <v>291</v>
      </c>
      <c r="G7" s="13">
        <v>199</v>
      </c>
      <c r="H7" s="12" t="s">
        <v>301</v>
      </c>
      <c r="I7" s="12" t="s">
        <v>309</v>
      </c>
      <c r="J7" s="7">
        <f>G7/'Scratch Paper'!L3</f>
        <v>1.1236589497459063E-2</v>
      </c>
      <c r="K7" s="8">
        <f>J7*'Scratch Paper'!A7</f>
        <v>505.64652738565786</v>
      </c>
      <c r="L7" s="8">
        <f>J7*'Scratch Paper'!B7</f>
        <v>758.46979107848676</v>
      </c>
      <c r="M7" s="8">
        <f>J7*'Scratch Paper'!C7</f>
        <v>2528.2326369282891</v>
      </c>
      <c r="N7" s="8">
        <f>J7*'Scratch Paper'!D7</f>
        <v>3792.3489553924337</v>
      </c>
      <c r="O7" s="7" t="s">
        <v>1131</v>
      </c>
    </row>
    <row r="8" spans="1:15" s="9" customFormat="1" ht="30" x14ac:dyDescent="0.25">
      <c r="A8" s="7"/>
      <c r="B8" s="12" t="s">
        <v>260</v>
      </c>
      <c r="C8" s="12"/>
      <c r="D8" s="12" t="s">
        <v>274</v>
      </c>
      <c r="E8" s="12" t="s">
        <v>283</v>
      </c>
      <c r="F8" s="12" t="s">
        <v>292</v>
      </c>
      <c r="G8" s="13">
        <v>195</v>
      </c>
      <c r="H8" s="12" t="s">
        <v>302</v>
      </c>
      <c r="I8" s="12" t="s">
        <v>310</v>
      </c>
      <c r="J8" s="7">
        <f>G8/'Scratch Paper'!L3</f>
        <v>1.101072840203275E-2</v>
      </c>
      <c r="K8" s="8">
        <f>J8*'Scratch Paper'!A7</f>
        <v>495.48277809147373</v>
      </c>
      <c r="L8" s="8">
        <f>J8*'Scratch Paper'!B7</f>
        <v>743.22416713721066</v>
      </c>
      <c r="M8" s="8">
        <f>J8*'Scratch Paper'!C7</f>
        <v>2477.4138904573688</v>
      </c>
      <c r="N8" s="8">
        <f>J8*'Scratch Paper'!D7</f>
        <v>3716.1208356860529</v>
      </c>
      <c r="O8" s="7" t="s">
        <v>1131</v>
      </c>
    </row>
    <row r="9" spans="1:15" s="9" customFormat="1" x14ac:dyDescent="0.25">
      <c r="A9" s="7"/>
      <c r="B9" s="18" t="s">
        <v>162</v>
      </c>
      <c r="C9" s="15"/>
      <c r="D9" s="18" t="s">
        <v>275</v>
      </c>
      <c r="E9" s="18" t="s">
        <v>163</v>
      </c>
      <c r="F9" s="18" t="s">
        <v>164</v>
      </c>
      <c r="G9" s="19">
        <v>190</v>
      </c>
      <c r="H9" s="18" t="s">
        <v>303</v>
      </c>
      <c r="I9" s="18" t="s">
        <v>311</v>
      </c>
      <c r="J9" s="7">
        <f>G9/'Scratch Paper'!L3</f>
        <v>1.0728402032749858E-2</v>
      </c>
      <c r="K9" s="8">
        <f>J9*'Scratch Paper'!A7</f>
        <v>482.77809147374364</v>
      </c>
      <c r="L9" s="8">
        <f>J9*'Scratch Paper'!B7</f>
        <v>724.16713721061546</v>
      </c>
      <c r="M9" s="8">
        <f>J9*'Scratch Paper'!C7</f>
        <v>2413.8904573687182</v>
      </c>
      <c r="N9" s="8">
        <f>J9*'Scratch Paper'!D7</f>
        <v>3620.8356860530771</v>
      </c>
      <c r="O9" s="7" t="s">
        <v>1131</v>
      </c>
    </row>
    <row r="10" spans="1:15" s="9" customFormat="1" ht="30" x14ac:dyDescent="0.25">
      <c r="A10" s="7"/>
      <c r="B10" s="10" t="s">
        <v>70</v>
      </c>
      <c r="C10" s="10" t="s">
        <v>266</v>
      </c>
      <c r="D10" s="10" t="s">
        <v>276</v>
      </c>
      <c r="E10" s="10" t="s">
        <v>284</v>
      </c>
      <c r="F10" s="10" t="s">
        <v>293</v>
      </c>
      <c r="G10" s="11">
        <v>186</v>
      </c>
      <c r="H10" s="10" t="s">
        <v>71</v>
      </c>
      <c r="I10" s="10" t="s">
        <v>312</v>
      </c>
      <c r="J10" s="7">
        <f>G10/'Scratch Paper'!L3</f>
        <v>1.0502540937323546E-2</v>
      </c>
      <c r="K10" s="8">
        <f>J10*'Scratch Paper'!A7</f>
        <v>472.61434217955957</v>
      </c>
      <c r="L10" s="8">
        <f>J10*'Scratch Paper'!B7</f>
        <v>708.92151326933936</v>
      </c>
      <c r="M10" s="8">
        <f>J10*'Scratch Paper'!C7</f>
        <v>2363.0717108977979</v>
      </c>
      <c r="N10" s="8">
        <f>J10*'Scratch Paper'!D7</f>
        <v>3544.6075663466968</v>
      </c>
      <c r="O10" s="7" t="s">
        <v>1131</v>
      </c>
    </row>
    <row r="11" spans="1:15" s="9" customFormat="1" ht="45" x14ac:dyDescent="0.25">
      <c r="A11" s="7"/>
      <c r="B11" s="12" t="s">
        <v>261</v>
      </c>
      <c r="C11" s="12" t="s">
        <v>267</v>
      </c>
      <c r="D11" s="12" t="s">
        <v>277</v>
      </c>
      <c r="E11" s="12" t="s">
        <v>285</v>
      </c>
      <c r="F11" s="12" t="s">
        <v>294</v>
      </c>
      <c r="G11" s="13">
        <v>176</v>
      </c>
      <c r="H11" s="12" t="s">
        <v>304</v>
      </c>
      <c r="I11" s="12" t="s">
        <v>313</v>
      </c>
      <c r="J11" s="7">
        <f>G11/'Scratch Paper'!L3</f>
        <v>9.9378881987577643E-3</v>
      </c>
      <c r="K11" s="8">
        <f>J11*'Scratch Paper'!A7</f>
        <v>447.20496894409939</v>
      </c>
      <c r="L11" s="8">
        <f>J11*'Scratch Paper'!B7</f>
        <v>670.80745341614909</v>
      </c>
      <c r="M11" s="8">
        <f>J11*'Scratch Paper'!C7</f>
        <v>2236.0248447204972</v>
      </c>
      <c r="N11" s="8">
        <f>J11*'Scratch Paper'!D7</f>
        <v>3354.0372670807456</v>
      </c>
      <c r="O11" s="7" t="s">
        <v>1131</v>
      </c>
    </row>
    <row r="12" spans="1:15" s="9" customFormat="1" x14ac:dyDescent="0.25">
      <c r="A12" s="7"/>
      <c r="B12" s="12" t="s">
        <v>262</v>
      </c>
      <c r="C12" s="12" t="s">
        <v>206</v>
      </c>
      <c r="D12" s="12" t="s">
        <v>278</v>
      </c>
      <c r="E12" s="12" t="s">
        <v>286</v>
      </c>
      <c r="F12" s="12" t="s">
        <v>295</v>
      </c>
      <c r="G12" s="13">
        <v>175</v>
      </c>
      <c r="H12" s="12" t="s">
        <v>305</v>
      </c>
      <c r="I12" s="12" t="s">
        <v>314</v>
      </c>
      <c r="J12" s="7">
        <f>G12/'Scratch Paper'!L3</f>
        <v>9.881422924901186E-3</v>
      </c>
      <c r="K12" s="8">
        <f>J12*'Scratch Paper'!A7</f>
        <v>444.66403162055337</v>
      </c>
      <c r="L12" s="8">
        <f>J12*'Scratch Paper'!B7</f>
        <v>666.99604743083</v>
      </c>
      <c r="M12" s="8">
        <f>J12*'Scratch Paper'!C7</f>
        <v>2223.320158102767</v>
      </c>
      <c r="N12" s="8">
        <f>J12*'Scratch Paper'!D7</f>
        <v>3334.9802371541505</v>
      </c>
      <c r="O12" s="7" t="s">
        <v>1131</v>
      </c>
    </row>
    <row r="13" spans="1:15" x14ac:dyDescent="0.25">
      <c r="G13" s="1">
        <f>SUM(G2:G12)</f>
        <v>2219</v>
      </c>
    </row>
  </sheetData>
  <conditionalFormatting sqref="B2:B12">
    <cfRule type="duplicateValues" dxfId="11" priority="3"/>
  </conditionalFormatting>
  <conditionalFormatting sqref="B2:B12">
    <cfRule type="duplicateValues" dxfId="10" priority="2"/>
  </conditionalFormatting>
  <conditionalFormatting sqref="H2:H12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CFB1-C49E-4911-BE62-873894FA477E}">
  <dimension ref="A1:Q49"/>
  <sheetViews>
    <sheetView topLeftCell="C1" workbookViewId="0">
      <pane ySplit="1" topLeftCell="A41" activePane="bottomLeft" state="frozen"/>
      <selection pane="bottomLeft" activeCell="O41" sqref="O41:O48"/>
    </sheetView>
  </sheetViews>
  <sheetFormatPr defaultRowHeight="15" x14ac:dyDescent="0.25"/>
  <cols>
    <col min="1" max="1" width="0" hidden="1" customWidth="1"/>
    <col min="2" max="2" width="28.85546875" customWidth="1"/>
    <col min="3" max="3" width="19.140625" customWidth="1"/>
    <col min="4" max="4" width="17.42578125" customWidth="1"/>
    <col min="5" max="5" width="17.5703125" customWidth="1"/>
    <col min="6" max="6" width="43.140625" customWidth="1"/>
    <col min="7" max="7" width="11.28515625" customWidth="1"/>
    <col min="8" max="8" width="20.42578125" customWidth="1"/>
    <col min="9" max="9" width="27.7109375" customWidth="1"/>
    <col min="10" max="10" width="27.7109375" hidden="1" customWidth="1"/>
    <col min="11" max="13" width="9.5703125" bestFit="1" customWidth="1"/>
  </cols>
  <sheetData>
    <row r="1" spans="1:15" ht="30" customHeight="1" x14ac:dyDescent="0.25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189</v>
      </c>
      <c r="K1" s="6" t="s">
        <v>8</v>
      </c>
      <c r="L1" s="6" t="s">
        <v>9</v>
      </c>
      <c r="M1" s="6" t="s">
        <v>10</v>
      </c>
      <c r="N1" s="6" t="s">
        <v>193</v>
      </c>
      <c r="O1" s="30" t="s">
        <v>1130</v>
      </c>
    </row>
    <row r="2" spans="1:15" s="9" customFormat="1" ht="30" x14ac:dyDescent="0.25">
      <c r="A2" s="14"/>
      <c r="B2" s="12" t="s">
        <v>315</v>
      </c>
      <c r="C2" s="12"/>
      <c r="D2" s="12" t="s">
        <v>359</v>
      </c>
      <c r="E2" s="12" t="s">
        <v>406</v>
      </c>
      <c r="F2" s="12" t="s">
        <v>153</v>
      </c>
      <c r="G2" s="13">
        <v>172</v>
      </c>
      <c r="H2" s="12" t="s">
        <v>460</v>
      </c>
      <c r="I2" s="12" t="s">
        <v>495</v>
      </c>
      <c r="J2" s="7">
        <f>G2/'Scratch Paper'!L3</f>
        <v>9.7120271033314508E-3</v>
      </c>
      <c r="K2" s="8">
        <f>J2*'Scratch Paper'!A7</f>
        <v>437.04121964991526</v>
      </c>
      <c r="L2" s="8">
        <f>J2*'Scratch Paper'!B7</f>
        <v>655.56182947487298</v>
      </c>
      <c r="M2" s="8">
        <f>J2*'Scratch Paper'!C7</f>
        <v>2185.2060982495764</v>
      </c>
      <c r="N2" s="8">
        <f>J2*'Scratch Paper'!D7</f>
        <v>3277.8091473743648</v>
      </c>
      <c r="O2" s="7" t="s">
        <v>1131</v>
      </c>
    </row>
    <row r="3" spans="1:15" s="9" customFormat="1" x14ac:dyDescent="0.25">
      <c r="A3" s="14"/>
      <c r="B3" s="12" t="s">
        <v>316</v>
      </c>
      <c r="C3" s="12" t="s">
        <v>265</v>
      </c>
      <c r="D3" s="12" t="s">
        <v>360</v>
      </c>
      <c r="E3" s="12" t="s">
        <v>407</v>
      </c>
      <c r="F3" s="12" t="s">
        <v>431</v>
      </c>
      <c r="G3" s="13">
        <v>170</v>
      </c>
      <c r="H3" s="12" t="s">
        <v>461</v>
      </c>
      <c r="I3" s="12" t="s">
        <v>496</v>
      </c>
      <c r="J3" s="7">
        <f>G3/'Scratch Paper'!L3</f>
        <v>9.5990965556182941E-3</v>
      </c>
      <c r="K3" s="8">
        <f>J3*'Scratch Paper'!A7</f>
        <v>431.95934500282323</v>
      </c>
      <c r="L3" s="8">
        <f>J3*'Scratch Paper'!B7</f>
        <v>647.93901750423481</v>
      </c>
      <c r="M3" s="8">
        <f>J3*'Scratch Paper'!C7</f>
        <v>2159.796725014116</v>
      </c>
      <c r="N3" s="8">
        <f>J3*'Scratch Paper'!D7</f>
        <v>3239.6950875211742</v>
      </c>
      <c r="O3" s="31" t="s">
        <v>1131</v>
      </c>
    </row>
    <row r="4" spans="1:15" s="9" customFormat="1" ht="30" x14ac:dyDescent="0.25">
      <c r="A4" s="14"/>
      <c r="B4" s="15" t="s">
        <v>169</v>
      </c>
      <c r="C4" s="15" t="s">
        <v>346</v>
      </c>
      <c r="D4" s="15" t="s">
        <v>361</v>
      </c>
      <c r="E4" s="15" t="s">
        <v>408</v>
      </c>
      <c r="F4" s="15" t="s">
        <v>432</v>
      </c>
      <c r="G4" s="16">
        <v>165</v>
      </c>
      <c r="H4" s="15" t="s">
        <v>462</v>
      </c>
      <c r="I4" s="15" t="s">
        <v>497</v>
      </c>
      <c r="J4" s="7">
        <f>G4/'Scratch Paper'!L3</f>
        <v>9.316770186335404E-3</v>
      </c>
      <c r="K4" s="8">
        <f>J4*'Scratch Paper'!A7</f>
        <v>419.25465838509319</v>
      </c>
      <c r="L4" s="8">
        <f>J4*'Scratch Paper'!B7</f>
        <v>628.88198757763973</v>
      </c>
      <c r="M4" s="8">
        <f>J4*'Scratch Paper'!C7</f>
        <v>2096.2732919254659</v>
      </c>
      <c r="N4" s="8">
        <f>J4*'Scratch Paper'!D7</f>
        <v>3144.4099378881988</v>
      </c>
      <c r="O4" s="7" t="s">
        <v>1131</v>
      </c>
    </row>
    <row r="5" spans="1:15" s="9" customFormat="1" ht="30" x14ac:dyDescent="0.25">
      <c r="A5" s="14"/>
      <c r="B5" s="12" t="s">
        <v>317</v>
      </c>
      <c r="C5" s="12" t="s">
        <v>347</v>
      </c>
      <c r="D5" s="12" t="s">
        <v>362</v>
      </c>
      <c r="E5" s="12" t="s">
        <v>25</v>
      </c>
      <c r="F5" s="17" t="s">
        <v>433</v>
      </c>
      <c r="G5" s="13">
        <v>165</v>
      </c>
      <c r="H5" s="12" t="s">
        <v>463</v>
      </c>
      <c r="I5" s="12" t="s">
        <v>498</v>
      </c>
      <c r="J5" s="7">
        <f>G5/'Scratch Paper'!L3</f>
        <v>9.316770186335404E-3</v>
      </c>
      <c r="K5" s="8">
        <f>J5*'Scratch Paper'!A7</f>
        <v>419.25465838509319</v>
      </c>
      <c r="L5" s="8">
        <f>J5*'Scratch Paper'!B7</f>
        <v>628.88198757763973</v>
      </c>
      <c r="M5" s="8">
        <f>J5*'Scratch Paper'!C7</f>
        <v>2096.2732919254659</v>
      </c>
      <c r="N5" s="8">
        <f>J5*'Scratch Paper'!D7</f>
        <v>3144.4099378881988</v>
      </c>
      <c r="O5" s="7" t="s">
        <v>1131</v>
      </c>
    </row>
    <row r="6" spans="1:15" s="9" customFormat="1" ht="30" x14ac:dyDescent="0.25">
      <c r="A6" s="14"/>
      <c r="B6" s="12" t="s">
        <v>318</v>
      </c>
      <c r="C6" s="12" t="s">
        <v>348</v>
      </c>
      <c r="D6" s="12" t="s">
        <v>363</v>
      </c>
      <c r="E6" s="12" t="s">
        <v>409</v>
      </c>
      <c r="F6" s="12" t="s">
        <v>434</v>
      </c>
      <c r="G6" s="13">
        <v>159</v>
      </c>
      <c r="H6" s="12" t="s">
        <v>464</v>
      </c>
      <c r="I6" s="12" t="s">
        <v>246</v>
      </c>
      <c r="J6" s="7">
        <f>G6/'Scratch Paper'!L3</f>
        <v>8.9779785431959337E-3</v>
      </c>
      <c r="K6" s="8">
        <f>J6*'Scratch Paper'!A7</f>
        <v>404.00903444381703</v>
      </c>
      <c r="L6" s="8">
        <f>J6*'Scratch Paper'!B7</f>
        <v>606.01355166572557</v>
      </c>
      <c r="M6" s="8">
        <f>J6*'Scratch Paper'!C7</f>
        <v>2020.0451722190851</v>
      </c>
      <c r="N6" s="8">
        <f>J6*'Scratch Paper'!D7</f>
        <v>3030.0677583286274</v>
      </c>
      <c r="O6" s="7" t="s">
        <v>1131</v>
      </c>
    </row>
    <row r="7" spans="1:15" s="9" customFormat="1" ht="30" x14ac:dyDescent="0.25">
      <c r="A7" s="14"/>
      <c r="B7" s="12" t="s">
        <v>43</v>
      </c>
      <c r="C7" s="12"/>
      <c r="D7" s="12" t="s">
        <v>364</v>
      </c>
      <c r="E7" s="12" t="s">
        <v>410</v>
      </c>
      <c r="F7" s="12" t="s">
        <v>435</v>
      </c>
      <c r="G7" s="13">
        <v>150</v>
      </c>
      <c r="H7" s="12" t="s">
        <v>465</v>
      </c>
      <c r="I7" s="12" t="s">
        <v>499</v>
      </c>
      <c r="J7" s="7">
        <f>G7/'Scratch Paper'!L3</f>
        <v>8.4697910784867301E-3</v>
      </c>
      <c r="K7" s="8">
        <f>J7*'Scratch Paper'!A7</f>
        <v>381.14059853190287</v>
      </c>
      <c r="L7" s="8">
        <f>J7*'Scratch Paper'!B7</f>
        <v>571.71089779785427</v>
      </c>
      <c r="M7" s="8">
        <f>J7*'Scratch Paper'!C7</f>
        <v>1905.7029926595142</v>
      </c>
      <c r="N7" s="8">
        <f>J7*'Scratch Paper'!D7</f>
        <v>2858.5544889892712</v>
      </c>
      <c r="O7" s="7" t="s">
        <v>1131</v>
      </c>
    </row>
    <row r="8" spans="1:15" s="9" customFormat="1" ht="30" x14ac:dyDescent="0.25">
      <c r="A8" s="14"/>
      <c r="B8" s="12" t="s">
        <v>319</v>
      </c>
      <c r="C8" s="12" t="s">
        <v>265</v>
      </c>
      <c r="D8" s="12" t="s">
        <v>365</v>
      </c>
      <c r="E8" s="12" t="s">
        <v>411</v>
      </c>
      <c r="F8" s="12" t="s">
        <v>436</v>
      </c>
      <c r="G8" s="13">
        <v>150</v>
      </c>
      <c r="H8" s="12" t="s">
        <v>466</v>
      </c>
      <c r="I8" s="12" t="s">
        <v>500</v>
      </c>
      <c r="J8" s="7">
        <f>G8/'Scratch Paper'!L3</f>
        <v>8.4697910784867301E-3</v>
      </c>
      <c r="K8" s="8">
        <f>J8*'Scratch Paper'!A7</f>
        <v>381.14059853190287</v>
      </c>
      <c r="L8" s="8">
        <f>J8*'Scratch Paper'!B7</f>
        <v>571.71089779785427</v>
      </c>
      <c r="M8" s="8">
        <f>J8*'Scratch Paper'!C7</f>
        <v>1905.7029926595142</v>
      </c>
      <c r="N8" s="8">
        <f>J8*'Scratch Paper'!D7</f>
        <v>2858.5544889892712</v>
      </c>
      <c r="O8" s="7" t="s">
        <v>1131</v>
      </c>
    </row>
    <row r="9" spans="1:15" s="9" customFormat="1" ht="30" x14ac:dyDescent="0.25">
      <c r="A9" s="14"/>
      <c r="B9" s="15" t="s">
        <v>320</v>
      </c>
      <c r="C9" s="15" t="s">
        <v>349</v>
      </c>
      <c r="D9" s="15" t="s">
        <v>366</v>
      </c>
      <c r="E9" s="15" t="s">
        <v>412</v>
      </c>
      <c r="F9" s="15" t="s">
        <v>437</v>
      </c>
      <c r="G9" s="16">
        <v>148</v>
      </c>
      <c r="H9" s="15" t="s">
        <v>467</v>
      </c>
      <c r="I9" s="15" t="s">
        <v>245</v>
      </c>
      <c r="J9" s="7">
        <f>G9/'Scratch Paper'!L3</f>
        <v>8.3568605307735751E-3</v>
      </c>
      <c r="K9" s="8">
        <f>J9*'Scratch Paper'!A7</f>
        <v>376.05872388481089</v>
      </c>
      <c r="L9" s="8">
        <f>J9*'Scratch Paper'!B7</f>
        <v>564.08808582721633</v>
      </c>
      <c r="M9" s="8">
        <f>J9*'Scratch Paper'!C7</f>
        <v>1880.2936194240544</v>
      </c>
      <c r="N9" s="8">
        <f>J9*'Scratch Paper'!D7</f>
        <v>2820.4404291360815</v>
      </c>
      <c r="O9" s="7" t="s">
        <v>1131</v>
      </c>
    </row>
    <row r="10" spans="1:15" s="9" customFormat="1" ht="30" x14ac:dyDescent="0.25">
      <c r="A10" s="14"/>
      <c r="B10" s="12" t="s">
        <v>321</v>
      </c>
      <c r="C10" s="12" t="s">
        <v>265</v>
      </c>
      <c r="D10" s="12" t="s">
        <v>367</v>
      </c>
      <c r="E10" s="12" t="s">
        <v>160</v>
      </c>
      <c r="F10" s="12" t="s">
        <v>161</v>
      </c>
      <c r="G10" s="13">
        <v>147</v>
      </c>
      <c r="H10" s="12" t="s">
        <v>468</v>
      </c>
      <c r="I10" s="12" t="s">
        <v>250</v>
      </c>
      <c r="J10" s="7">
        <f>G10/'Scratch Paper'!L3</f>
        <v>8.3003952569169967E-3</v>
      </c>
      <c r="K10" s="8">
        <f>J10*'Scratch Paper'!A7</f>
        <v>373.51778656126487</v>
      </c>
      <c r="L10" s="8">
        <f>J10*'Scratch Paper'!B7</f>
        <v>560.27667984189725</v>
      </c>
      <c r="M10" s="8">
        <f>J10*'Scratch Paper'!C7</f>
        <v>1867.5889328063242</v>
      </c>
      <c r="N10" s="8">
        <f>J10*'Scratch Paper'!D7</f>
        <v>2801.3833992094865</v>
      </c>
      <c r="O10" s="7" t="s">
        <v>1131</v>
      </c>
    </row>
    <row r="11" spans="1:15" s="9" customFormat="1" ht="30" x14ac:dyDescent="0.25">
      <c r="B11" s="12" t="s">
        <v>322</v>
      </c>
      <c r="C11" s="12" t="s">
        <v>350</v>
      </c>
      <c r="D11" s="12" t="s">
        <v>368</v>
      </c>
      <c r="E11" s="12" t="s">
        <v>413</v>
      </c>
      <c r="F11" s="12" t="s">
        <v>438</v>
      </c>
      <c r="G11" s="13">
        <v>144</v>
      </c>
      <c r="H11" s="12" t="s">
        <v>469</v>
      </c>
      <c r="I11" s="12" t="s">
        <v>501</v>
      </c>
      <c r="J11" s="7">
        <f>G11/'Scratch Paper'!L3</f>
        <v>8.1309994353472616E-3</v>
      </c>
      <c r="K11" s="8">
        <f>J11*'Scratch Paper'!A7</f>
        <v>365.89497459062676</v>
      </c>
      <c r="L11" s="8">
        <f>J11*'Scratch Paper'!B7</f>
        <v>548.84246188594011</v>
      </c>
      <c r="M11" s="8">
        <f>J11*'Scratch Paper'!C7</f>
        <v>1829.4748729531339</v>
      </c>
      <c r="N11" s="8">
        <f>J11*'Scratch Paper'!D7</f>
        <v>2744.2123094297008</v>
      </c>
      <c r="O11" s="7" t="s">
        <v>1131</v>
      </c>
    </row>
    <row r="12" spans="1:15" s="9" customFormat="1" ht="30" x14ac:dyDescent="0.25">
      <c r="B12" s="12" t="s">
        <v>323</v>
      </c>
      <c r="C12" s="12"/>
      <c r="D12" s="12" t="s">
        <v>369</v>
      </c>
      <c r="E12" s="12" t="s">
        <v>165</v>
      </c>
      <c r="F12" s="17" t="s">
        <v>166</v>
      </c>
      <c r="G12" s="13">
        <v>143</v>
      </c>
      <c r="H12" s="12" t="s">
        <v>470</v>
      </c>
      <c r="I12" s="12" t="s">
        <v>502</v>
      </c>
      <c r="J12" s="7">
        <f>G12/'Scratch Paper'!L3</f>
        <v>8.0745341614906832E-3</v>
      </c>
      <c r="K12" s="8">
        <f>J12*'Scratch Paper'!A7</f>
        <v>363.35403726708074</v>
      </c>
      <c r="L12" s="8">
        <f>J12*'Scratch Paper'!B7</f>
        <v>545.03105590062114</v>
      </c>
      <c r="M12" s="8">
        <f>J12*'Scratch Paper'!C7</f>
        <v>1816.7701863354037</v>
      </c>
      <c r="N12" s="8">
        <f>J12*'Scratch Paper'!D7</f>
        <v>2725.1552795031057</v>
      </c>
      <c r="O12" s="7" t="s">
        <v>1131</v>
      </c>
    </row>
    <row r="13" spans="1:15" s="9" customFormat="1" x14ac:dyDescent="0.25">
      <c r="B13" s="12" t="s">
        <v>69</v>
      </c>
      <c r="C13" s="12"/>
      <c r="D13" s="12" t="s">
        <v>370</v>
      </c>
      <c r="E13" s="12" t="s">
        <v>414</v>
      </c>
      <c r="F13" s="12" t="s">
        <v>439</v>
      </c>
      <c r="G13" s="13">
        <v>141</v>
      </c>
      <c r="H13" s="12" t="s">
        <v>471</v>
      </c>
      <c r="I13" s="12" t="s">
        <v>249</v>
      </c>
      <c r="J13" s="7">
        <f>G13/'Scratch Paper'!L3</f>
        <v>7.9616036137775265E-3</v>
      </c>
      <c r="K13" s="8">
        <f>J13*'Scratch Paper'!A7</f>
        <v>358.27216261998871</v>
      </c>
      <c r="L13" s="8">
        <f>J13*'Scratch Paper'!B7</f>
        <v>537.40824392998309</v>
      </c>
      <c r="M13" s="8">
        <f>J13*'Scratch Paper'!C7</f>
        <v>1791.3608130999435</v>
      </c>
      <c r="N13" s="8">
        <f>J13*'Scratch Paper'!D7</f>
        <v>2687.0412196499151</v>
      </c>
      <c r="O13" s="7" t="s">
        <v>1131</v>
      </c>
    </row>
    <row r="14" spans="1:15" s="9" customFormat="1" ht="45" x14ac:dyDescent="0.25">
      <c r="B14" s="12" t="s">
        <v>324</v>
      </c>
      <c r="C14" s="12" t="s">
        <v>351</v>
      </c>
      <c r="D14" s="12" t="s">
        <v>371</v>
      </c>
      <c r="E14" s="12" t="s">
        <v>415</v>
      </c>
      <c r="F14" s="12" t="s">
        <v>440</v>
      </c>
      <c r="G14" s="13">
        <v>140</v>
      </c>
      <c r="H14" s="12" t="s">
        <v>472</v>
      </c>
      <c r="I14" s="12" t="s">
        <v>306</v>
      </c>
      <c r="J14" s="7">
        <f>G14/'Scratch Paper'!L3</f>
        <v>7.9051383399209481E-3</v>
      </c>
      <c r="K14" s="8">
        <f>J14*'Scratch Paper'!A7</f>
        <v>355.73122529644269</v>
      </c>
      <c r="L14" s="8">
        <f>J14*'Scratch Paper'!B7</f>
        <v>533.596837944664</v>
      </c>
      <c r="M14" s="8">
        <f>J14*'Scratch Paper'!C7</f>
        <v>1778.6561264822133</v>
      </c>
      <c r="N14" s="8">
        <f>J14*'Scratch Paper'!D7</f>
        <v>2667.98418972332</v>
      </c>
      <c r="O14" s="7" t="s">
        <v>1131</v>
      </c>
    </row>
    <row r="15" spans="1:15" s="9" customFormat="1" ht="30" x14ac:dyDescent="0.25">
      <c r="B15" s="15" t="s">
        <v>39</v>
      </c>
      <c r="C15" s="15" t="s">
        <v>349</v>
      </c>
      <c r="D15" s="15" t="s">
        <v>372</v>
      </c>
      <c r="E15" s="15" t="s">
        <v>40</v>
      </c>
      <c r="F15" s="15" t="s">
        <v>41</v>
      </c>
      <c r="G15" s="16">
        <v>132</v>
      </c>
      <c r="H15" s="15" t="s">
        <v>42</v>
      </c>
      <c r="I15" s="15" t="s">
        <v>503</v>
      </c>
      <c r="J15" s="7">
        <f>G15/'Scratch Paper'!L3</f>
        <v>7.4534161490683228E-3</v>
      </c>
      <c r="K15" s="8">
        <f>J15*'Scratch Paper'!A7</f>
        <v>335.40372670807454</v>
      </c>
      <c r="L15" s="8">
        <f>J15*'Scratch Paper'!B7</f>
        <v>503.10559006211179</v>
      </c>
      <c r="M15" s="8">
        <f>J15*'Scratch Paper'!C7</f>
        <v>1677.0186335403725</v>
      </c>
      <c r="N15" s="8">
        <f>J15*'Scratch Paper'!D7</f>
        <v>2515.5279503105589</v>
      </c>
      <c r="O15" s="7" t="s">
        <v>1131</v>
      </c>
    </row>
    <row r="16" spans="1:15" s="9" customFormat="1" ht="30" x14ac:dyDescent="0.25">
      <c r="B16" s="15" t="s">
        <v>325</v>
      </c>
      <c r="C16" s="15" t="s">
        <v>349</v>
      </c>
      <c r="D16" s="15" t="s">
        <v>373</v>
      </c>
      <c r="E16" s="15" t="s">
        <v>416</v>
      </c>
      <c r="F16" s="15" t="s">
        <v>441</v>
      </c>
      <c r="G16" s="16">
        <v>132</v>
      </c>
      <c r="H16" s="15" t="s">
        <v>473</v>
      </c>
      <c r="I16" s="15" t="s">
        <v>504</v>
      </c>
      <c r="J16" s="7">
        <f>G16/'Scratch Paper'!L3</f>
        <v>7.4534161490683228E-3</v>
      </c>
      <c r="K16" s="8">
        <f>J16*'Scratch Paper'!A7</f>
        <v>335.40372670807454</v>
      </c>
      <c r="L16" s="8">
        <f>J16*'Scratch Paper'!B7</f>
        <v>503.10559006211179</v>
      </c>
      <c r="M16" s="8">
        <f>J16*'Scratch Paper'!C7</f>
        <v>1677.0186335403725</v>
      </c>
      <c r="N16" s="8">
        <f>J16*'Scratch Paper'!D7</f>
        <v>2515.5279503105589</v>
      </c>
      <c r="O16" s="7" t="s">
        <v>1131</v>
      </c>
    </row>
    <row r="17" spans="2:15" s="9" customFormat="1" ht="30" x14ac:dyDescent="0.25">
      <c r="B17" s="12" t="s">
        <v>106</v>
      </c>
      <c r="C17" s="12" t="s">
        <v>352</v>
      </c>
      <c r="D17" s="12" t="s">
        <v>374</v>
      </c>
      <c r="E17" s="12" t="s">
        <v>107</v>
      </c>
      <c r="F17" s="12" t="s">
        <v>442</v>
      </c>
      <c r="G17" s="13">
        <v>131</v>
      </c>
      <c r="H17" s="12" t="s">
        <v>474</v>
      </c>
      <c r="I17" s="12" t="s">
        <v>505</v>
      </c>
      <c r="J17" s="7">
        <f>G17/'Scratch Paper'!L3</f>
        <v>7.3969508752117444E-3</v>
      </c>
      <c r="K17" s="8">
        <f>J17*'Scratch Paper'!A7</f>
        <v>332.86278938452853</v>
      </c>
      <c r="L17" s="8">
        <f>J17*'Scratch Paper'!B7</f>
        <v>499.29418407679276</v>
      </c>
      <c r="M17" s="8">
        <f>J17*'Scratch Paper'!C7</f>
        <v>1664.3139469226426</v>
      </c>
      <c r="N17" s="8">
        <f>J17*'Scratch Paper'!D7</f>
        <v>2496.4709203839639</v>
      </c>
      <c r="O17" s="7" t="s">
        <v>1131</v>
      </c>
    </row>
    <row r="18" spans="2:15" s="9" customFormat="1" ht="30" x14ac:dyDescent="0.25">
      <c r="B18" s="12" t="s">
        <v>326</v>
      </c>
      <c r="C18" s="12" t="s">
        <v>205</v>
      </c>
      <c r="D18" s="12" t="s">
        <v>375</v>
      </c>
      <c r="E18" s="12" t="s">
        <v>85</v>
      </c>
      <c r="F18" s="12" t="s">
        <v>86</v>
      </c>
      <c r="G18" s="13">
        <v>130</v>
      </c>
      <c r="H18" s="12" t="s">
        <v>87</v>
      </c>
      <c r="I18" s="12" t="s">
        <v>249</v>
      </c>
      <c r="J18" s="7">
        <f>G18/'Scratch Paper'!L3</f>
        <v>7.3404856013551669E-3</v>
      </c>
      <c r="K18" s="8">
        <f>J18*'Scratch Paper'!A7</f>
        <v>330.32185206098251</v>
      </c>
      <c r="L18" s="8">
        <f>J18*'Scratch Paper'!B7</f>
        <v>495.48277809147379</v>
      </c>
      <c r="M18" s="8">
        <f>J18*'Scratch Paper'!C7</f>
        <v>1651.6092603049126</v>
      </c>
      <c r="N18" s="8">
        <f>J18*'Scratch Paper'!D7</f>
        <v>2477.4138904573688</v>
      </c>
      <c r="O18" s="7" t="s">
        <v>1131</v>
      </c>
    </row>
    <row r="19" spans="2:15" s="9" customFormat="1" ht="30" x14ac:dyDescent="0.25">
      <c r="B19" s="12" t="s">
        <v>327</v>
      </c>
      <c r="C19" s="12" t="s">
        <v>205</v>
      </c>
      <c r="D19" s="12" t="s">
        <v>376</v>
      </c>
      <c r="E19" s="12" t="s">
        <v>417</v>
      </c>
      <c r="F19" s="12" t="s">
        <v>44</v>
      </c>
      <c r="G19" s="13">
        <v>130</v>
      </c>
      <c r="H19" s="12" t="s">
        <v>475</v>
      </c>
      <c r="I19" s="12" t="s">
        <v>506</v>
      </c>
      <c r="J19" s="7">
        <f>G19/'Scratch Paper'!L3</f>
        <v>7.3404856013551669E-3</v>
      </c>
      <c r="K19" s="8">
        <f>J19*'Scratch Paper'!A7</f>
        <v>330.32185206098251</v>
      </c>
      <c r="L19" s="8">
        <f>J19*'Scratch Paper'!B7</f>
        <v>495.48277809147379</v>
      </c>
      <c r="M19" s="8">
        <f>J19*'Scratch Paper'!C7</f>
        <v>1651.6092603049126</v>
      </c>
      <c r="N19" s="8">
        <f>J19*'Scratch Paper'!D7</f>
        <v>2477.4138904573688</v>
      </c>
      <c r="O19" s="7" t="s">
        <v>1131</v>
      </c>
    </row>
    <row r="20" spans="2:15" s="9" customFormat="1" ht="30" x14ac:dyDescent="0.25">
      <c r="B20" s="12" t="s">
        <v>328</v>
      </c>
      <c r="C20" s="12" t="s">
        <v>353</v>
      </c>
      <c r="D20" s="12" t="s">
        <v>377</v>
      </c>
      <c r="E20" s="12" t="s">
        <v>418</v>
      </c>
      <c r="F20" s="12" t="s">
        <v>443</v>
      </c>
      <c r="G20" s="13">
        <v>125</v>
      </c>
      <c r="H20" s="12" t="s">
        <v>476</v>
      </c>
      <c r="I20" s="12" t="s">
        <v>251</v>
      </c>
      <c r="J20" s="7">
        <f>G20/'Scratch Paper'!L3</f>
        <v>7.0581592320722759E-3</v>
      </c>
      <c r="K20" s="8">
        <f>J20*'Scratch Paper'!A7</f>
        <v>317.61716544325242</v>
      </c>
      <c r="L20" s="8">
        <f>J20*'Scratch Paper'!B7</f>
        <v>476.4257481648786</v>
      </c>
      <c r="M20" s="8">
        <f>J20*'Scratch Paper'!C7</f>
        <v>1588.085827216262</v>
      </c>
      <c r="N20" s="8">
        <f>J20*'Scratch Paper'!D7</f>
        <v>2382.1287408243929</v>
      </c>
      <c r="O20" s="7" t="s">
        <v>1131</v>
      </c>
    </row>
    <row r="21" spans="2:15" s="9" customFormat="1" ht="30" x14ac:dyDescent="0.25">
      <c r="B21" s="15" t="s">
        <v>329</v>
      </c>
      <c r="C21" s="15" t="s">
        <v>354</v>
      </c>
      <c r="D21" s="15" t="s">
        <v>378</v>
      </c>
      <c r="E21" s="15" t="s">
        <v>80</v>
      </c>
      <c r="F21" s="15" t="s">
        <v>81</v>
      </c>
      <c r="G21" s="16">
        <v>120</v>
      </c>
      <c r="H21" s="15" t="s">
        <v>82</v>
      </c>
      <c r="I21" s="15" t="s">
        <v>312</v>
      </c>
      <c r="J21" s="7">
        <f>G21/'Scratch Paper'!L3</f>
        <v>6.7758328627893849E-3</v>
      </c>
      <c r="K21" s="8">
        <f>J21*'Scratch Paper'!A7</f>
        <v>304.91247882552233</v>
      </c>
      <c r="L21" s="8">
        <f>J21*'Scratch Paper'!B7</f>
        <v>457.36871823828346</v>
      </c>
      <c r="M21" s="8">
        <f>J21*'Scratch Paper'!C7</f>
        <v>1524.5623941276117</v>
      </c>
      <c r="N21" s="8">
        <f>J21*'Scratch Paper'!D7</f>
        <v>2286.8435911914175</v>
      </c>
      <c r="O21" s="7" t="s">
        <v>1131</v>
      </c>
    </row>
    <row r="22" spans="2:15" s="9" customFormat="1" ht="30" x14ac:dyDescent="0.25">
      <c r="B22" s="15" t="s">
        <v>330</v>
      </c>
      <c r="C22" s="15" t="s">
        <v>266</v>
      </c>
      <c r="D22" s="15" t="s">
        <v>379</v>
      </c>
      <c r="E22" s="15" t="s">
        <v>419</v>
      </c>
      <c r="F22" s="15" t="s">
        <v>444</v>
      </c>
      <c r="G22" s="16">
        <v>120</v>
      </c>
      <c r="H22" s="15" t="s">
        <v>477</v>
      </c>
      <c r="I22" s="15" t="s">
        <v>250</v>
      </c>
      <c r="J22" s="7">
        <f>G22/'Scratch Paper'!L3</f>
        <v>6.7758328627893849E-3</v>
      </c>
      <c r="K22" s="8">
        <f>J22*'Scratch Paper'!A7</f>
        <v>304.91247882552233</v>
      </c>
      <c r="L22" s="8">
        <f>J22*'Scratch Paper'!B7</f>
        <v>457.36871823828346</v>
      </c>
      <c r="M22" s="8">
        <f>J22*'Scratch Paper'!C7</f>
        <v>1524.5623941276117</v>
      </c>
      <c r="N22" s="8">
        <f>J22*'Scratch Paper'!D7</f>
        <v>2286.8435911914175</v>
      </c>
      <c r="O22" s="7" t="s">
        <v>1131</v>
      </c>
    </row>
    <row r="23" spans="2:15" s="9" customFormat="1" ht="30" x14ac:dyDescent="0.25">
      <c r="B23" s="15" t="s">
        <v>63</v>
      </c>
      <c r="C23" s="15" t="s">
        <v>349</v>
      </c>
      <c r="D23" s="15" t="s">
        <v>380</v>
      </c>
      <c r="E23" s="15" t="s">
        <v>64</v>
      </c>
      <c r="F23" s="15" t="s">
        <v>445</v>
      </c>
      <c r="G23" s="16">
        <v>120</v>
      </c>
      <c r="H23" s="15" t="s">
        <v>65</v>
      </c>
      <c r="I23" s="15" t="s">
        <v>507</v>
      </c>
      <c r="J23" s="7">
        <f>G23/'Scratch Paper'!L3</f>
        <v>6.7758328627893849E-3</v>
      </c>
      <c r="K23" s="8">
        <f>J23*'Scratch Paper'!A7</f>
        <v>304.91247882552233</v>
      </c>
      <c r="L23" s="8">
        <f>J23*'Scratch Paper'!B7</f>
        <v>457.36871823828346</v>
      </c>
      <c r="M23" s="8">
        <f>J23*'Scratch Paper'!C7</f>
        <v>1524.5623941276117</v>
      </c>
      <c r="N23" s="8">
        <f>J23*'Scratch Paper'!D7</f>
        <v>2286.8435911914175</v>
      </c>
      <c r="O23" s="7" t="s">
        <v>1131</v>
      </c>
    </row>
    <row r="24" spans="2:15" s="9" customFormat="1" ht="30" x14ac:dyDescent="0.25">
      <c r="B24" s="15" t="s">
        <v>331</v>
      </c>
      <c r="C24" s="15" t="s">
        <v>349</v>
      </c>
      <c r="D24" s="15" t="s">
        <v>381</v>
      </c>
      <c r="E24" s="15" t="s">
        <v>91</v>
      </c>
      <c r="F24" s="15" t="s">
        <v>446</v>
      </c>
      <c r="G24" s="16">
        <v>120</v>
      </c>
      <c r="H24" s="15" t="s">
        <v>92</v>
      </c>
      <c r="I24" s="15" t="s">
        <v>508</v>
      </c>
      <c r="J24" s="7">
        <f>G24/'Scratch Paper'!L3</f>
        <v>6.7758328627893849E-3</v>
      </c>
      <c r="K24" s="8">
        <f>J24*'Scratch Paper'!A7</f>
        <v>304.91247882552233</v>
      </c>
      <c r="L24" s="8">
        <f>J24*'Scratch Paper'!B7</f>
        <v>457.36871823828346</v>
      </c>
      <c r="M24" s="8">
        <f>J24*'Scratch Paper'!C7</f>
        <v>1524.5623941276117</v>
      </c>
      <c r="N24" s="8">
        <f>J24*'Scratch Paper'!D7</f>
        <v>2286.8435911914175</v>
      </c>
      <c r="O24" s="32" t="s">
        <v>1131</v>
      </c>
    </row>
    <row r="25" spans="2:15" s="9" customFormat="1" ht="30" x14ac:dyDescent="0.25">
      <c r="B25" s="15" t="s">
        <v>332</v>
      </c>
      <c r="C25" s="15" t="s">
        <v>349</v>
      </c>
      <c r="D25" s="15" t="s">
        <v>382</v>
      </c>
      <c r="E25" s="15" t="s">
        <v>93</v>
      </c>
      <c r="F25" s="15" t="s">
        <v>447</v>
      </c>
      <c r="G25" s="16">
        <v>120</v>
      </c>
      <c r="H25" s="15" t="s">
        <v>94</v>
      </c>
      <c r="I25" s="15" t="s">
        <v>509</v>
      </c>
      <c r="J25" s="7">
        <f>G25/'Scratch Paper'!L3</f>
        <v>6.7758328627893849E-3</v>
      </c>
      <c r="K25" s="8">
        <f>J25*'Scratch Paper'!A7</f>
        <v>304.91247882552233</v>
      </c>
      <c r="L25" s="8">
        <f>J25*'Scratch Paper'!B7</f>
        <v>457.36871823828346</v>
      </c>
      <c r="M25" s="8">
        <f>J25*'Scratch Paper'!C7</f>
        <v>1524.5623941276117</v>
      </c>
      <c r="N25" s="8">
        <f>J25*'Scratch Paper'!D7</f>
        <v>2286.8435911914175</v>
      </c>
      <c r="O25" s="7" t="s">
        <v>1131</v>
      </c>
    </row>
    <row r="26" spans="2:15" s="9" customFormat="1" ht="30" x14ac:dyDescent="0.25">
      <c r="B26" s="12" t="s">
        <v>52</v>
      </c>
      <c r="C26" s="12" t="s">
        <v>202</v>
      </c>
      <c r="D26" s="12" t="s">
        <v>383</v>
      </c>
      <c r="E26" s="12" t="s">
        <v>420</v>
      </c>
      <c r="F26" s="12" t="s">
        <v>53</v>
      </c>
      <c r="G26" s="13">
        <v>120</v>
      </c>
      <c r="H26" s="12" t="s">
        <v>478</v>
      </c>
      <c r="I26" s="12" t="s">
        <v>510</v>
      </c>
      <c r="J26" s="7">
        <f>G26/'Scratch Paper'!L3</f>
        <v>6.7758328627893849E-3</v>
      </c>
      <c r="K26" s="8">
        <f>J26*'Scratch Paper'!A7</f>
        <v>304.91247882552233</v>
      </c>
      <c r="L26" s="8">
        <f>J26*'Scratch Paper'!B7</f>
        <v>457.36871823828346</v>
      </c>
      <c r="M26" s="8">
        <f>J26*'Scratch Paper'!C7</f>
        <v>1524.5623941276117</v>
      </c>
      <c r="N26" s="8">
        <f>J26*'Scratch Paper'!D7</f>
        <v>2286.8435911914175</v>
      </c>
      <c r="O26" s="7" t="s">
        <v>1131</v>
      </c>
    </row>
    <row r="27" spans="2:15" s="9" customFormat="1" ht="30" x14ac:dyDescent="0.25">
      <c r="B27" s="12" t="s">
        <v>333</v>
      </c>
      <c r="C27" s="12"/>
      <c r="D27" s="12" t="s">
        <v>384</v>
      </c>
      <c r="E27" s="12" t="s">
        <v>421</v>
      </c>
      <c r="F27" s="12" t="s">
        <v>448</v>
      </c>
      <c r="G27" s="13">
        <v>120</v>
      </c>
      <c r="H27" s="12" t="s">
        <v>479</v>
      </c>
      <c r="I27" s="12" t="s">
        <v>503</v>
      </c>
      <c r="J27" s="7">
        <f>G27/'Scratch Paper'!L3</f>
        <v>6.7758328627893849E-3</v>
      </c>
      <c r="K27" s="8">
        <f>J27*'Scratch Paper'!A7</f>
        <v>304.91247882552233</v>
      </c>
      <c r="L27" s="8">
        <f>J27*'Scratch Paper'!B7</f>
        <v>457.36871823828346</v>
      </c>
      <c r="M27" s="8">
        <f>J27*'Scratch Paper'!C7</f>
        <v>1524.5623941276117</v>
      </c>
      <c r="N27" s="8">
        <f>J27*'Scratch Paper'!D7</f>
        <v>2286.8435911914175</v>
      </c>
      <c r="O27" s="7" t="s">
        <v>1131</v>
      </c>
    </row>
    <row r="28" spans="2:15" s="9" customFormat="1" ht="30" x14ac:dyDescent="0.25">
      <c r="B28" s="12" t="s">
        <v>334</v>
      </c>
      <c r="C28" s="12" t="s">
        <v>355</v>
      </c>
      <c r="D28" s="12" t="s">
        <v>385</v>
      </c>
      <c r="E28" s="12" t="s">
        <v>422</v>
      </c>
      <c r="F28" s="12" t="s">
        <v>449</v>
      </c>
      <c r="G28" s="13">
        <v>120</v>
      </c>
      <c r="H28" s="12" t="s">
        <v>480</v>
      </c>
      <c r="I28" s="12" t="s">
        <v>250</v>
      </c>
      <c r="J28" s="7">
        <f>G28/'Scratch Paper'!L3</f>
        <v>6.7758328627893849E-3</v>
      </c>
      <c r="K28" s="8">
        <f>J28*'Scratch Paper'!A7</f>
        <v>304.91247882552233</v>
      </c>
      <c r="L28" s="8">
        <f>J28*'Scratch Paper'!B7</f>
        <v>457.36871823828346</v>
      </c>
      <c r="M28" s="8">
        <f>J28*'Scratch Paper'!C7</f>
        <v>1524.5623941276117</v>
      </c>
      <c r="N28" s="8">
        <f>J28*'Scratch Paper'!D7</f>
        <v>2286.8435911914175</v>
      </c>
      <c r="O28" s="7" t="s">
        <v>1131</v>
      </c>
    </row>
    <row r="29" spans="2:15" s="9" customFormat="1" ht="30" x14ac:dyDescent="0.25">
      <c r="B29" s="15" t="s">
        <v>96</v>
      </c>
      <c r="C29" s="15" t="s">
        <v>349</v>
      </c>
      <c r="D29" s="15" t="s">
        <v>386</v>
      </c>
      <c r="E29" s="15" t="s">
        <v>97</v>
      </c>
      <c r="F29" s="15" t="s">
        <v>98</v>
      </c>
      <c r="G29" s="16">
        <v>119</v>
      </c>
      <c r="H29" s="15" t="s">
        <v>481</v>
      </c>
      <c r="I29" s="15" t="s">
        <v>511</v>
      </c>
      <c r="J29" s="7">
        <f>G29/'Scratch Paper'!L3</f>
        <v>6.7193675889328066E-3</v>
      </c>
      <c r="K29" s="8">
        <f>J29*'Scratch Paper'!A7</f>
        <v>302.37154150197631</v>
      </c>
      <c r="L29" s="8">
        <f>J29*'Scratch Paper'!B7</f>
        <v>453.55731225296444</v>
      </c>
      <c r="M29" s="8">
        <f>J29*'Scratch Paper'!C7</f>
        <v>1511.8577075098815</v>
      </c>
      <c r="N29" s="8">
        <f>J29*'Scratch Paper'!D7</f>
        <v>2267.786561264822</v>
      </c>
      <c r="O29" s="7" t="s">
        <v>1131</v>
      </c>
    </row>
    <row r="30" spans="2:15" s="9" customFormat="1" ht="30" x14ac:dyDescent="0.25">
      <c r="B30" s="15" t="s">
        <v>72</v>
      </c>
      <c r="C30" s="15" t="s">
        <v>349</v>
      </c>
      <c r="D30" s="15" t="s">
        <v>387</v>
      </c>
      <c r="E30" s="15" t="s">
        <v>73</v>
      </c>
      <c r="F30" s="15" t="s">
        <v>74</v>
      </c>
      <c r="G30" s="16">
        <v>118</v>
      </c>
      <c r="H30" s="15" t="s">
        <v>482</v>
      </c>
      <c r="I30" s="15" t="s">
        <v>512</v>
      </c>
      <c r="J30" s="7">
        <f>G30/'Scratch Paper'!L3</f>
        <v>6.6629023150762282E-3</v>
      </c>
      <c r="K30" s="8">
        <f>J30*'Scratch Paper'!A7</f>
        <v>299.83060417843029</v>
      </c>
      <c r="L30" s="8">
        <f>J30*'Scratch Paper'!B7</f>
        <v>449.74590626764541</v>
      </c>
      <c r="M30" s="8">
        <f>J30*'Scratch Paper'!C7</f>
        <v>1499.1530208921513</v>
      </c>
      <c r="N30" s="8">
        <f>J30*'Scratch Paper'!D7</f>
        <v>2248.7295313382269</v>
      </c>
      <c r="O30" s="7" t="s">
        <v>1131</v>
      </c>
    </row>
    <row r="31" spans="2:15" s="9" customFormat="1" ht="30" x14ac:dyDescent="0.25">
      <c r="B31" s="12" t="s">
        <v>335</v>
      </c>
      <c r="C31" s="12"/>
      <c r="D31" s="12" t="s">
        <v>388</v>
      </c>
      <c r="E31" s="12" t="s">
        <v>76</v>
      </c>
      <c r="F31" s="12" t="s">
        <v>77</v>
      </c>
      <c r="G31" s="13">
        <v>118</v>
      </c>
      <c r="H31" s="12" t="s">
        <v>483</v>
      </c>
      <c r="I31" s="12" t="s">
        <v>513</v>
      </c>
      <c r="J31" s="7">
        <f>G31/'Scratch Paper'!L3</f>
        <v>6.6629023150762282E-3</v>
      </c>
      <c r="K31" s="8">
        <f>J31*'Scratch Paper'!A7</f>
        <v>299.83060417843029</v>
      </c>
      <c r="L31" s="8">
        <f>J31*'Scratch Paper'!B7</f>
        <v>449.74590626764541</v>
      </c>
      <c r="M31" s="8">
        <f>J31*'Scratch Paper'!C7</f>
        <v>1499.1530208921513</v>
      </c>
      <c r="N31" s="8">
        <f>J31*'Scratch Paper'!D7</f>
        <v>2248.7295313382269</v>
      </c>
      <c r="O31" s="7" t="s">
        <v>1131</v>
      </c>
    </row>
    <row r="32" spans="2:15" s="9" customFormat="1" ht="30" x14ac:dyDescent="0.25">
      <c r="B32" s="15" t="s">
        <v>130</v>
      </c>
      <c r="C32" s="15" t="s">
        <v>349</v>
      </c>
      <c r="D32" s="15" t="s">
        <v>389</v>
      </c>
      <c r="E32" s="15" t="s">
        <v>146</v>
      </c>
      <c r="F32" s="15" t="s">
        <v>450</v>
      </c>
      <c r="G32" s="16">
        <v>117</v>
      </c>
      <c r="H32" s="15" t="s">
        <v>484</v>
      </c>
      <c r="I32" s="15" t="s">
        <v>514</v>
      </c>
      <c r="J32" s="7">
        <f>G32/'Scratch Paper'!L3</f>
        <v>6.6064370412196498E-3</v>
      </c>
      <c r="K32" s="8">
        <f>J32*'Scratch Paper'!A7</f>
        <v>297.28966685488422</v>
      </c>
      <c r="L32" s="8">
        <f>J32*'Scratch Paper'!B7</f>
        <v>445.93450028232638</v>
      </c>
      <c r="M32" s="8">
        <f>J32*'Scratch Paper'!C7</f>
        <v>1486.4483342744213</v>
      </c>
      <c r="N32" s="8">
        <f>J32*'Scratch Paper'!D7</f>
        <v>2229.6725014116319</v>
      </c>
      <c r="O32" s="7" t="s">
        <v>1131</v>
      </c>
    </row>
    <row r="33" spans="2:17" s="9" customFormat="1" ht="30" x14ac:dyDescent="0.25">
      <c r="B33" s="18" t="s">
        <v>336</v>
      </c>
      <c r="C33" s="18" t="s">
        <v>349</v>
      </c>
      <c r="D33" s="18" t="s">
        <v>390</v>
      </c>
      <c r="E33" s="18" t="s">
        <v>75</v>
      </c>
      <c r="F33" s="18" t="s">
        <v>451</v>
      </c>
      <c r="G33" s="19">
        <v>113</v>
      </c>
      <c r="H33" s="18" t="s">
        <v>485</v>
      </c>
      <c r="I33" s="18" t="s">
        <v>515</v>
      </c>
      <c r="J33" s="7">
        <f>G33/'Scratch Paper'!L3</f>
        <v>6.3805759457933372E-3</v>
      </c>
      <c r="K33" s="8">
        <f>J33*'Scratch Paper'!A7</f>
        <v>287.12591756070015</v>
      </c>
      <c r="L33" s="8">
        <f>J33*'Scratch Paper'!B7</f>
        <v>430.68887634105027</v>
      </c>
      <c r="M33" s="8">
        <f>J33*'Scratch Paper'!C7</f>
        <v>1435.629587803501</v>
      </c>
      <c r="N33" s="8">
        <f>J33*'Scratch Paper'!D7</f>
        <v>2153.4443817052511</v>
      </c>
      <c r="O33" s="7" t="s">
        <v>1131</v>
      </c>
    </row>
    <row r="34" spans="2:17" s="9" customFormat="1" x14ac:dyDescent="0.25">
      <c r="B34" s="12" t="s">
        <v>337</v>
      </c>
      <c r="C34" s="12"/>
      <c r="D34" s="12" t="s">
        <v>391</v>
      </c>
      <c r="E34" s="12" t="s">
        <v>78</v>
      </c>
      <c r="F34" s="12" t="s">
        <v>79</v>
      </c>
      <c r="G34" s="13">
        <v>113</v>
      </c>
      <c r="H34" s="12" t="s">
        <v>486</v>
      </c>
      <c r="I34" s="12" t="s">
        <v>516</v>
      </c>
      <c r="J34" s="7">
        <f>G34/'Scratch Paper'!L3</f>
        <v>6.3805759457933372E-3</v>
      </c>
      <c r="K34" s="8">
        <f>J34*'Scratch Paper'!A7</f>
        <v>287.12591756070015</v>
      </c>
      <c r="L34" s="8">
        <f>J34*'Scratch Paper'!B7</f>
        <v>430.68887634105027</v>
      </c>
      <c r="M34" s="8">
        <f>J34*'Scratch Paper'!C7</f>
        <v>1435.629587803501</v>
      </c>
      <c r="N34" s="8">
        <f>J34*'Scratch Paper'!D7</f>
        <v>2153.4443817052511</v>
      </c>
      <c r="O34" s="7" t="s">
        <v>1131</v>
      </c>
    </row>
    <row r="35" spans="2:17" s="9" customFormat="1" ht="30" x14ac:dyDescent="0.25">
      <c r="B35" s="15" t="s">
        <v>338</v>
      </c>
      <c r="C35" s="15" t="s">
        <v>349</v>
      </c>
      <c r="D35" s="15" t="s">
        <v>392</v>
      </c>
      <c r="E35" s="15" t="s">
        <v>117</v>
      </c>
      <c r="F35" s="15" t="s">
        <v>118</v>
      </c>
      <c r="G35" s="16">
        <v>111</v>
      </c>
      <c r="H35" s="15" t="s">
        <v>119</v>
      </c>
      <c r="I35" s="15" t="s">
        <v>517</v>
      </c>
      <c r="J35" s="7">
        <f>G35/'Scratch Paper'!L3</f>
        <v>6.2676453980801804E-3</v>
      </c>
      <c r="K35" s="8">
        <f>J35*'Scratch Paper'!A7</f>
        <v>282.04404291360811</v>
      </c>
      <c r="L35" s="8">
        <f>J35*'Scratch Paper'!B7</f>
        <v>423.06606437041216</v>
      </c>
      <c r="M35" s="8">
        <f>J35*'Scratch Paper'!C7</f>
        <v>1410.2202145680405</v>
      </c>
      <c r="N35" s="8">
        <f>J35*'Scratch Paper'!D7</f>
        <v>2115.3303218520609</v>
      </c>
      <c r="O35" s="7" t="s">
        <v>1131</v>
      </c>
    </row>
    <row r="36" spans="2:17" s="9" customFormat="1" ht="30" x14ac:dyDescent="0.25">
      <c r="B36" s="15" t="s">
        <v>108</v>
      </c>
      <c r="C36" s="15" t="s">
        <v>349</v>
      </c>
      <c r="D36" s="15" t="s">
        <v>393</v>
      </c>
      <c r="E36" s="15" t="s">
        <v>423</v>
      </c>
      <c r="F36" s="15" t="s">
        <v>452</v>
      </c>
      <c r="G36" s="16">
        <v>110</v>
      </c>
      <c r="H36" s="15" t="s">
        <v>487</v>
      </c>
      <c r="I36" s="15" t="s">
        <v>518</v>
      </c>
      <c r="J36" s="7">
        <f>G36/'Scratch Paper'!L3</f>
        <v>6.2111801242236021E-3</v>
      </c>
      <c r="K36" s="8">
        <f>J36*'Scratch Paper'!A7</f>
        <v>279.50310559006209</v>
      </c>
      <c r="L36" s="8">
        <f>J36*'Scratch Paper'!B7</f>
        <v>419.25465838509314</v>
      </c>
      <c r="M36" s="8">
        <f>J36*'Scratch Paper'!C7</f>
        <v>1397.5155279503106</v>
      </c>
      <c r="N36" s="8">
        <f>J36*'Scratch Paper'!D7</f>
        <v>2096.2732919254659</v>
      </c>
      <c r="O36" s="7" t="s">
        <v>1131</v>
      </c>
    </row>
    <row r="37" spans="2:17" s="9" customFormat="1" ht="30" x14ac:dyDescent="0.25">
      <c r="B37" s="15" t="s">
        <v>88</v>
      </c>
      <c r="C37" s="15" t="s">
        <v>349</v>
      </c>
      <c r="D37" s="15" t="s">
        <v>394</v>
      </c>
      <c r="E37" s="15" t="s">
        <v>89</v>
      </c>
      <c r="F37" s="15" t="s">
        <v>453</v>
      </c>
      <c r="G37" s="16">
        <v>110</v>
      </c>
      <c r="H37" s="15" t="s">
        <v>90</v>
      </c>
      <c r="I37" s="15" t="s">
        <v>312</v>
      </c>
      <c r="J37" s="7">
        <f>G37/'Scratch Paper'!L3</f>
        <v>6.2111801242236021E-3</v>
      </c>
      <c r="K37" s="8">
        <f>J37*'Scratch Paper'!A7</f>
        <v>279.50310559006209</v>
      </c>
      <c r="L37" s="8">
        <f>J37*'Scratch Paper'!B7</f>
        <v>419.25465838509314</v>
      </c>
      <c r="M37" s="8">
        <f>J37*'Scratch Paper'!C7</f>
        <v>1397.5155279503106</v>
      </c>
      <c r="N37" s="8">
        <f>J37*'Scratch Paper'!D7</f>
        <v>2096.2732919254659</v>
      </c>
      <c r="O37" s="7" t="s">
        <v>1131</v>
      </c>
    </row>
    <row r="38" spans="2:17" s="9" customFormat="1" ht="30" x14ac:dyDescent="0.25">
      <c r="B38" s="15" t="s">
        <v>102</v>
      </c>
      <c r="C38" s="15" t="s">
        <v>349</v>
      </c>
      <c r="D38" s="15" t="s">
        <v>395</v>
      </c>
      <c r="E38" s="15" t="s">
        <v>424</v>
      </c>
      <c r="F38" s="15" t="s">
        <v>103</v>
      </c>
      <c r="G38" s="16">
        <v>110</v>
      </c>
      <c r="H38" s="15" t="s">
        <v>104</v>
      </c>
      <c r="I38" s="15" t="s">
        <v>519</v>
      </c>
      <c r="J38" s="7">
        <f>G38/'Scratch Paper'!L3</f>
        <v>6.2111801242236021E-3</v>
      </c>
      <c r="K38" s="8">
        <f>J38*'Scratch Paper'!A7</f>
        <v>279.50310559006209</v>
      </c>
      <c r="L38" s="8">
        <f>J38*'Scratch Paper'!B7</f>
        <v>419.25465838509314</v>
      </c>
      <c r="M38" s="8">
        <f>J38*'Scratch Paper'!C7</f>
        <v>1397.5155279503106</v>
      </c>
      <c r="N38" s="8">
        <f>J38*'Scratch Paper'!D7</f>
        <v>2096.2732919254659</v>
      </c>
      <c r="O38" s="7" t="s">
        <v>1131</v>
      </c>
    </row>
    <row r="39" spans="2:17" s="9" customFormat="1" ht="30" x14ac:dyDescent="0.25">
      <c r="B39" s="15" t="s">
        <v>123</v>
      </c>
      <c r="C39" s="15" t="s">
        <v>349</v>
      </c>
      <c r="D39" s="15" t="s">
        <v>396</v>
      </c>
      <c r="E39" s="15" t="s">
        <v>425</v>
      </c>
      <c r="F39" s="15" t="s">
        <v>454</v>
      </c>
      <c r="G39" s="16">
        <v>110</v>
      </c>
      <c r="H39" s="15" t="s">
        <v>488</v>
      </c>
      <c r="I39" s="15" t="s">
        <v>312</v>
      </c>
      <c r="J39" s="7">
        <f>G39/'Scratch Paper'!L3</f>
        <v>6.2111801242236021E-3</v>
      </c>
      <c r="K39" s="8">
        <f>J39*'Scratch Paper'!A7</f>
        <v>279.50310559006209</v>
      </c>
      <c r="L39" s="8">
        <f>J39*'Scratch Paper'!B7</f>
        <v>419.25465838509314</v>
      </c>
      <c r="M39" s="8">
        <f>J39*'Scratch Paper'!C7</f>
        <v>1397.5155279503106</v>
      </c>
      <c r="N39" s="8">
        <f>J39*'Scratch Paper'!D7</f>
        <v>2096.2732919254659</v>
      </c>
      <c r="O39" s="7" t="s">
        <v>1131</v>
      </c>
    </row>
    <row r="40" spans="2:17" s="9" customFormat="1" ht="30" x14ac:dyDescent="0.25">
      <c r="B40" s="15" t="s">
        <v>339</v>
      </c>
      <c r="C40" s="15" t="s">
        <v>349</v>
      </c>
      <c r="D40" s="15" t="s">
        <v>397</v>
      </c>
      <c r="E40" s="15" t="s">
        <v>120</v>
      </c>
      <c r="F40" s="15" t="s">
        <v>121</v>
      </c>
      <c r="G40" s="16">
        <v>110</v>
      </c>
      <c r="H40" s="15" t="s">
        <v>122</v>
      </c>
      <c r="I40" s="15" t="s">
        <v>520</v>
      </c>
      <c r="J40" s="7">
        <f>G40/'Scratch Paper'!L3</f>
        <v>6.2111801242236021E-3</v>
      </c>
      <c r="K40" s="8">
        <f>J40*'Scratch Paper'!A7</f>
        <v>279.50310559006209</v>
      </c>
      <c r="L40" s="8">
        <f>J40*'Scratch Paper'!B7</f>
        <v>419.25465838509314</v>
      </c>
      <c r="M40" s="8">
        <f>J40*'Scratch Paper'!C7</f>
        <v>1397.5155279503106</v>
      </c>
      <c r="N40" s="8">
        <f>J40*'Scratch Paper'!D7</f>
        <v>2096.2732919254659</v>
      </c>
      <c r="O40" s="7" t="s">
        <v>1131</v>
      </c>
      <c r="Q40" s="7"/>
    </row>
    <row r="41" spans="2:17" s="9" customFormat="1" ht="30" x14ac:dyDescent="0.25">
      <c r="B41" s="15" t="s">
        <v>340</v>
      </c>
      <c r="C41" s="15" t="s">
        <v>356</v>
      </c>
      <c r="D41" s="15" t="s">
        <v>398</v>
      </c>
      <c r="E41" s="15" t="s">
        <v>178</v>
      </c>
      <c r="F41" s="15" t="s">
        <v>455</v>
      </c>
      <c r="G41" s="16">
        <v>109</v>
      </c>
      <c r="H41" s="15" t="s">
        <v>489</v>
      </c>
      <c r="I41" s="15" t="s">
        <v>496</v>
      </c>
      <c r="J41" s="7">
        <f>G41/'Scratch Paper'!L3</f>
        <v>6.1547148503670246E-3</v>
      </c>
      <c r="K41" s="8">
        <f>J41*'Scratch Paper'!A7</f>
        <v>276.96216826651613</v>
      </c>
      <c r="L41" s="8">
        <f>J41*'Scratch Paper'!B7</f>
        <v>415.44325239977417</v>
      </c>
      <c r="M41" s="8">
        <f>J41*'Scratch Paper'!C7</f>
        <v>1384.8108413325806</v>
      </c>
      <c r="N41" s="8">
        <f>J41*'Scratch Paper'!D7</f>
        <v>2077.2162619988708</v>
      </c>
      <c r="O41" s="7" t="s">
        <v>1131</v>
      </c>
    </row>
    <row r="42" spans="2:17" s="9" customFormat="1" x14ac:dyDescent="0.25">
      <c r="B42" s="12" t="s">
        <v>341</v>
      </c>
      <c r="C42" s="12" t="s">
        <v>357</v>
      </c>
      <c r="D42" s="12" t="s">
        <v>399</v>
      </c>
      <c r="E42" s="12" t="s">
        <v>28</v>
      </c>
      <c r="F42" s="12" t="s">
        <v>29</v>
      </c>
      <c r="G42" s="13">
        <v>106</v>
      </c>
      <c r="H42" s="12" t="s">
        <v>490</v>
      </c>
      <c r="I42" s="12" t="s">
        <v>521</v>
      </c>
      <c r="J42" s="7">
        <f>G42/'Scratch Paper'!L3</f>
        <v>5.9853190287972894E-3</v>
      </c>
      <c r="K42" s="8">
        <f>J42*'Scratch Paper'!A7</f>
        <v>269.33935629587802</v>
      </c>
      <c r="L42" s="8">
        <f>J42*'Scratch Paper'!B7</f>
        <v>404.00903444381703</v>
      </c>
      <c r="M42" s="8">
        <f>J42*'Scratch Paper'!C7</f>
        <v>1346.6967814793902</v>
      </c>
      <c r="N42" s="8">
        <f>J42*'Scratch Paper'!D7</f>
        <v>2020.0451722190851</v>
      </c>
      <c r="O42" s="7" t="s">
        <v>1131</v>
      </c>
    </row>
    <row r="43" spans="2:17" s="9" customFormat="1" ht="30" x14ac:dyDescent="0.25">
      <c r="B43" s="15" t="s">
        <v>138</v>
      </c>
      <c r="C43" s="15" t="s">
        <v>349</v>
      </c>
      <c r="D43" s="15" t="s">
        <v>400</v>
      </c>
      <c r="E43" s="15" t="s">
        <v>426</v>
      </c>
      <c r="F43" s="15" t="s">
        <v>139</v>
      </c>
      <c r="G43" s="16">
        <v>105</v>
      </c>
      <c r="H43" s="15" t="s">
        <v>491</v>
      </c>
      <c r="I43" s="15" t="s">
        <v>522</v>
      </c>
      <c r="J43" s="7">
        <f>G43/'Scratch Paper'!L3</f>
        <v>5.9288537549407111E-3</v>
      </c>
      <c r="K43" s="8">
        <f>J43*'Scratch Paper'!A7</f>
        <v>266.798418972332</v>
      </c>
      <c r="L43" s="8">
        <f>J43*'Scratch Paper'!B7</f>
        <v>400.197628458498</v>
      </c>
      <c r="M43" s="8">
        <f>J43*'Scratch Paper'!C7</f>
        <v>1333.99209486166</v>
      </c>
      <c r="N43" s="8">
        <f>J43*'Scratch Paper'!D7</f>
        <v>2000.98814229249</v>
      </c>
      <c r="O43" s="7" t="s">
        <v>1131</v>
      </c>
    </row>
    <row r="44" spans="2:17" s="9" customFormat="1" ht="30" x14ac:dyDescent="0.25">
      <c r="B44" s="15" t="s">
        <v>342</v>
      </c>
      <c r="C44" s="15" t="s">
        <v>349</v>
      </c>
      <c r="D44" s="15" t="s">
        <v>401</v>
      </c>
      <c r="E44" s="15" t="s">
        <v>427</v>
      </c>
      <c r="F44" s="15" t="s">
        <v>456</v>
      </c>
      <c r="G44" s="16">
        <v>101</v>
      </c>
      <c r="H44" s="15" t="s">
        <v>492</v>
      </c>
      <c r="I44" s="15" t="s">
        <v>313</v>
      </c>
      <c r="J44" s="7">
        <f>G44/'Scratch Paper'!L3</f>
        <v>5.7029926595143984E-3</v>
      </c>
      <c r="K44" s="8">
        <f>J44*'Scratch Paper'!A7</f>
        <v>256.63466967814793</v>
      </c>
      <c r="L44" s="8">
        <f>J44*'Scratch Paper'!B7</f>
        <v>384.95200451722189</v>
      </c>
      <c r="M44" s="8">
        <f>J44*'Scratch Paper'!C7</f>
        <v>1283.1733483907396</v>
      </c>
      <c r="N44" s="8">
        <f>J44*'Scratch Paper'!D7</f>
        <v>1924.7600225861095</v>
      </c>
      <c r="O44" s="7" t="s">
        <v>1131</v>
      </c>
    </row>
    <row r="45" spans="2:17" s="9" customFormat="1" ht="30" x14ac:dyDescent="0.25">
      <c r="B45" s="15" t="s">
        <v>343</v>
      </c>
      <c r="C45" s="15" t="s">
        <v>349</v>
      </c>
      <c r="D45" s="15" t="s">
        <v>402</v>
      </c>
      <c r="E45" s="15" t="s">
        <v>113</v>
      </c>
      <c r="F45" s="15" t="s">
        <v>114</v>
      </c>
      <c r="G45" s="16">
        <v>101</v>
      </c>
      <c r="H45" s="15" t="s">
        <v>115</v>
      </c>
      <c r="I45" s="15" t="s">
        <v>523</v>
      </c>
      <c r="J45" s="7">
        <f>G45/'Scratch Paper'!L3</f>
        <v>5.7029926595143984E-3</v>
      </c>
      <c r="K45" s="8">
        <f>J45*'Scratch Paper'!A7</f>
        <v>256.63466967814793</v>
      </c>
      <c r="L45" s="8">
        <f>J45*'Scratch Paper'!B7</f>
        <v>384.95200451722189</v>
      </c>
      <c r="M45" s="8">
        <f>J45*'Scratch Paper'!C7</f>
        <v>1283.1733483907396</v>
      </c>
      <c r="N45" s="8">
        <f>J45*'Scratch Paper'!D7</f>
        <v>1924.7600225861095</v>
      </c>
      <c r="O45" s="7" t="s">
        <v>1131</v>
      </c>
    </row>
    <row r="46" spans="2:17" s="9" customFormat="1" ht="30" x14ac:dyDescent="0.25">
      <c r="B46" s="15" t="s">
        <v>109</v>
      </c>
      <c r="C46" s="15" t="s">
        <v>349</v>
      </c>
      <c r="D46" s="15" t="s">
        <v>403</v>
      </c>
      <c r="E46" s="15" t="s">
        <v>428</v>
      </c>
      <c r="F46" s="15" t="s">
        <v>457</v>
      </c>
      <c r="G46" s="16">
        <v>100</v>
      </c>
      <c r="H46" s="15" t="s">
        <v>493</v>
      </c>
      <c r="I46" s="15" t="s">
        <v>524</v>
      </c>
      <c r="J46" s="7">
        <f>G46/'Scratch Paper'!L3</f>
        <v>5.6465273856578201E-3</v>
      </c>
      <c r="K46" s="8">
        <f>J46*'Scratch Paper'!A7</f>
        <v>254.09373235460191</v>
      </c>
      <c r="L46" s="8">
        <f>J46*'Scratch Paper'!B7</f>
        <v>381.14059853190287</v>
      </c>
      <c r="M46" s="8">
        <f>J46*'Scratch Paper'!C7</f>
        <v>1270.4686617730094</v>
      </c>
      <c r="N46" s="8">
        <f>J46*'Scratch Paper'!D7</f>
        <v>1905.7029926595142</v>
      </c>
      <c r="O46" s="7" t="s">
        <v>1131</v>
      </c>
    </row>
    <row r="47" spans="2:17" s="9" customFormat="1" ht="30" x14ac:dyDescent="0.25">
      <c r="B47" s="15" t="s">
        <v>344</v>
      </c>
      <c r="C47" s="15" t="s">
        <v>349</v>
      </c>
      <c r="D47" s="15" t="s">
        <v>404</v>
      </c>
      <c r="E47" s="15" t="s">
        <v>429</v>
      </c>
      <c r="F47" s="15" t="s">
        <v>458</v>
      </c>
      <c r="G47" s="16">
        <v>100</v>
      </c>
      <c r="H47" s="15" t="s">
        <v>38</v>
      </c>
      <c r="I47" s="15" t="s">
        <v>310</v>
      </c>
      <c r="J47" s="7">
        <f>G47/'Scratch Paper'!L3</f>
        <v>5.6465273856578201E-3</v>
      </c>
      <c r="K47" s="8">
        <f>J47*'Scratch Paper'!A7</f>
        <v>254.09373235460191</v>
      </c>
      <c r="L47" s="8">
        <f>J47*'Scratch Paper'!B7</f>
        <v>381.14059853190287</v>
      </c>
      <c r="M47" s="8">
        <f>J47*'Scratch Paper'!C7</f>
        <v>1270.4686617730094</v>
      </c>
      <c r="N47" s="8">
        <f>J47*'Scratch Paper'!D7</f>
        <v>1905.7029926595142</v>
      </c>
      <c r="O47" s="7" t="s">
        <v>1131</v>
      </c>
    </row>
    <row r="48" spans="2:17" s="9" customFormat="1" ht="30" x14ac:dyDescent="0.25">
      <c r="B48" s="18" t="s">
        <v>345</v>
      </c>
      <c r="C48" s="18" t="s">
        <v>358</v>
      </c>
      <c r="D48" s="18" t="s">
        <v>405</v>
      </c>
      <c r="E48" s="18" t="s">
        <v>430</v>
      </c>
      <c r="F48" s="18" t="s">
        <v>459</v>
      </c>
      <c r="G48" s="19">
        <v>100</v>
      </c>
      <c r="H48" s="18" t="s">
        <v>494</v>
      </c>
      <c r="I48" s="18" t="s">
        <v>312</v>
      </c>
      <c r="J48" s="7">
        <f>G48/'Scratch Paper'!L3</f>
        <v>5.6465273856578201E-3</v>
      </c>
      <c r="K48" s="8">
        <f>J48*'Scratch Paper'!A7</f>
        <v>254.09373235460191</v>
      </c>
      <c r="L48" s="8">
        <f>J48*'Scratch Paper'!B7</f>
        <v>381.14059853190287</v>
      </c>
      <c r="M48" s="8">
        <f>J48*'Scratch Paper'!C7</f>
        <v>1270.4686617730094</v>
      </c>
      <c r="N48" s="8">
        <f>J48*'Scratch Paper'!D7</f>
        <v>1905.7029926595142</v>
      </c>
      <c r="O48" s="7" t="s">
        <v>1131</v>
      </c>
    </row>
    <row r="49" spans="7:7" x14ac:dyDescent="0.25">
      <c r="G49">
        <f>SUM(G2:G48)</f>
        <v>5915</v>
      </c>
    </row>
  </sheetData>
  <conditionalFormatting sqref="B2:B48">
    <cfRule type="duplicateValues" dxfId="8" priority="3"/>
  </conditionalFormatting>
  <conditionalFormatting sqref="B2:B48">
    <cfRule type="duplicateValues" dxfId="7" priority="2"/>
  </conditionalFormatting>
  <conditionalFormatting sqref="H2:H48">
    <cfRule type="duplicateValues" dxfId="6" priority="1"/>
  </conditionalFormatting>
  <hyperlinks>
    <hyperlink ref="F5" r:id="rId1" xr:uid="{41B8C6E6-2717-47AA-AA30-CD7361BCD3F4}"/>
    <hyperlink ref="F12" r:id="rId2" xr:uid="{0CFEF49E-96E7-4C27-8003-525EE90F50D8}"/>
    <hyperlink ref="F14" r:id="rId3" xr:uid="{73B49DF8-0073-41A5-8DD6-7235BAAB2FB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27A6-864A-4FD0-A9CD-94133DF22836}">
  <dimension ref="A1:O68"/>
  <sheetViews>
    <sheetView tabSelected="1" topLeftCell="B1" workbookViewId="0">
      <pane ySplit="1" topLeftCell="A53" activePane="bottomLeft" state="frozen"/>
      <selection pane="bottomLeft" activeCell="F65" sqref="F65"/>
    </sheetView>
  </sheetViews>
  <sheetFormatPr defaultRowHeight="15" x14ac:dyDescent="0.25"/>
  <cols>
    <col min="1" max="1" width="0" hidden="1" customWidth="1"/>
    <col min="2" max="2" width="28.85546875" style="1" customWidth="1"/>
    <col min="3" max="3" width="19.140625" style="1" customWidth="1"/>
    <col min="4" max="4" width="17.42578125" style="1" customWidth="1"/>
    <col min="5" max="5" width="17.5703125" style="1" customWidth="1"/>
    <col min="6" max="6" width="40" style="1" customWidth="1"/>
    <col min="7" max="7" width="11.28515625" style="1" customWidth="1"/>
    <col min="8" max="8" width="20.42578125" style="1" customWidth="1"/>
    <col min="9" max="9" width="17.140625" style="1" customWidth="1"/>
    <col min="10" max="10" width="17.140625" style="1" hidden="1" customWidth="1"/>
    <col min="11" max="11" width="9.5703125" style="1" bestFit="1" customWidth="1"/>
    <col min="12" max="13" width="10.5703125" style="1" bestFit="1" customWidth="1"/>
    <col min="14" max="14" width="9.140625" style="1"/>
  </cols>
  <sheetData>
    <row r="1" spans="1:15" ht="30" customHeight="1" x14ac:dyDescent="0.25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189</v>
      </c>
      <c r="K1" s="6" t="s">
        <v>8</v>
      </c>
      <c r="L1" s="6" t="s">
        <v>9</v>
      </c>
      <c r="M1" s="6" t="s">
        <v>10</v>
      </c>
      <c r="N1" s="6" t="s">
        <v>193</v>
      </c>
      <c r="O1" s="29" t="s">
        <v>1132</v>
      </c>
    </row>
    <row r="2" spans="1:15" s="9" customFormat="1" ht="30" x14ac:dyDescent="0.25">
      <c r="A2" s="7"/>
      <c r="B2" s="12" t="s">
        <v>66</v>
      </c>
      <c r="C2" s="12" t="s">
        <v>265</v>
      </c>
      <c r="D2" s="12" t="s">
        <v>585</v>
      </c>
      <c r="E2" s="12" t="s">
        <v>67</v>
      </c>
      <c r="F2" s="12" t="s">
        <v>68</v>
      </c>
      <c r="G2" s="13">
        <v>99</v>
      </c>
      <c r="H2" s="12" t="s">
        <v>745</v>
      </c>
      <c r="I2" s="12" t="s">
        <v>507</v>
      </c>
      <c r="J2" s="7">
        <f>G2/'Scratch Paper'!L3</f>
        <v>5.5900621118012426E-3</v>
      </c>
      <c r="K2" s="8">
        <f>J2*'Scratch Paper'!A7</f>
        <v>251.55279503105592</v>
      </c>
      <c r="L2" s="8">
        <f>J2*'Scratch Paper'!B7</f>
        <v>377.3291925465839</v>
      </c>
      <c r="M2" s="8">
        <f>J2*'Scratch Paper'!C7</f>
        <v>1257.7639751552795</v>
      </c>
      <c r="N2" s="8">
        <f>J2*'Scratch Paper'!D7</f>
        <v>1886.6459627329193</v>
      </c>
      <c r="O2" s="9" t="s">
        <v>1131</v>
      </c>
    </row>
    <row r="3" spans="1:15" s="9" customFormat="1" ht="30" x14ac:dyDescent="0.25">
      <c r="A3" s="7"/>
      <c r="B3" s="15" t="s">
        <v>137</v>
      </c>
      <c r="C3" s="15" t="s">
        <v>349</v>
      </c>
      <c r="D3" s="15" t="s">
        <v>586</v>
      </c>
      <c r="E3" s="15" t="s">
        <v>650</v>
      </c>
      <c r="F3" s="15" t="s">
        <v>829</v>
      </c>
      <c r="G3" s="16">
        <v>98</v>
      </c>
      <c r="H3" s="15" t="s">
        <v>746</v>
      </c>
      <c r="I3" s="15" t="s">
        <v>806</v>
      </c>
      <c r="J3" s="7">
        <f>G3/'Scratch Paper'!L3</f>
        <v>5.5335968379446642E-3</v>
      </c>
      <c r="K3" s="8">
        <f>J3*'Scratch Paper'!A7</f>
        <v>249.01185770750988</v>
      </c>
      <c r="L3" s="8">
        <f>J3*'Scratch Paper'!B7</f>
        <v>373.51778656126481</v>
      </c>
      <c r="M3" s="8">
        <f>J3*'Scratch Paper'!C7</f>
        <v>1245.0592885375495</v>
      </c>
      <c r="N3" s="8">
        <f>J3*'Scratch Paper'!D7</f>
        <v>1867.5889328063242</v>
      </c>
      <c r="O3" s="9" t="s">
        <v>1131</v>
      </c>
    </row>
    <row r="4" spans="1:15" s="9" customFormat="1" ht="30" x14ac:dyDescent="0.25">
      <c r="A4" s="7"/>
      <c r="B4" s="15" t="s">
        <v>525</v>
      </c>
      <c r="C4" s="15" t="s">
        <v>572</v>
      </c>
      <c r="D4" s="15" t="s">
        <v>587</v>
      </c>
      <c r="E4" s="15" t="s">
        <v>26</v>
      </c>
      <c r="F4" s="15" t="s">
        <v>27</v>
      </c>
      <c r="G4" s="16">
        <v>95</v>
      </c>
      <c r="H4" s="15" t="s">
        <v>747</v>
      </c>
      <c r="I4" s="15" t="s">
        <v>499</v>
      </c>
      <c r="J4" s="7">
        <f>G4/'Scratch Paper'!L3</f>
        <v>5.3642010163749291E-3</v>
      </c>
      <c r="K4" s="8">
        <f>J4*'Scratch Paper'!A7</f>
        <v>241.38904573687182</v>
      </c>
      <c r="L4" s="8">
        <f>J4*'Scratch Paper'!B7</f>
        <v>362.08356860530773</v>
      </c>
      <c r="M4" s="8">
        <f>J4*'Scratch Paper'!C7</f>
        <v>1206.9452286843591</v>
      </c>
      <c r="N4" s="8">
        <f>J4*'Scratch Paper'!D7</f>
        <v>1810.4178430265385</v>
      </c>
      <c r="O4" s="9" t="s">
        <v>1131</v>
      </c>
    </row>
    <row r="5" spans="1:15" s="9" customFormat="1" ht="30" x14ac:dyDescent="0.25">
      <c r="A5" s="7"/>
      <c r="B5" s="15" t="s">
        <v>526</v>
      </c>
      <c r="C5" s="15" t="s">
        <v>573</v>
      </c>
      <c r="D5" s="15" t="s">
        <v>588</v>
      </c>
      <c r="E5" s="15" t="s">
        <v>651</v>
      </c>
      <c r="F5" s="15" t="s">
        <v>830</v>
      </c>
      <c r="G5" s="16">
        <v>95</v>
      </c>
      <c r="H5" s="15" t="s">
        <v>748</v>
      </c>
      <c r="I5" s="15" t="s">
        <v>249</v>
      </c>
      <c r="J5" s="7">
        <f>G5/'Scratch Paper'!L3</f>
        <v>5.3642010163749291E-3</v>
      </c>
      <c r="K5" s="8">
        <f>J5*'Scratch Paper'!A7</f>
        <v>241.38904573687182</v>
      </c>
      <c r="L5" s="8">
        <f>J5*'Scratch Paper'!B7</f>
        <v>362.08356860530773</v>
      </c>
      <c r="M5" s="8">
        <f>J5*'Scratch Paper'!C7</f>
        <v>1206.9452286843591</v>
      </c>
      <c r="N5" s="8">
        <f>J5*'Scratch Paper'!D7</f>
        <v>1810.4178430265385</v>
      </c>
      <c r="O5" s="9" t="s">
        <v>1131</v>
      </c>
    </row>
    <row r="6" spans="1:15" s="9" customFormat="1" ht="30" x14ac:dyDescent="0.25">
      <c r="A6" s="7"/>
      <c r="B6" s="15" t="s">
        <v>127</v>
      </c>
      <c r="C6" s="15" t="s">
        <v>349</v>
      </c>
      <c r="D6" s="15" t="s">
        <v>589</v>
      </c>
      <c r="E6" s="15" t="s">
        <v>128</v>
      </c>
      <c r="F6" s="15" t="s">
        <v>129</v>
      </c>
      <c r="G6" s="16">
        <v>95</v>
      </c>
      <c r="H6" s="15" t="s">
        <v>749</v>
      </c>
      <c r="I6" s="15" t="s">
        <v>807</v>
      </c>
      <c r="J6" s="7">
        <f>G6/'Scratch Paper'!L3</f>
        <v>5.3642010163749291E-3</v>
      </c>
      <c r="K6" s="8">
        <f>J6*'Scratch Paper'!A7</f>
        <v>241.38904573687182</v>
      </c>
      <c r="L6" s="8">
        <f>J6*'Scratch Paper'!B7</f>
        <v>362.08356860530773</v>
      </c>
      <c r="M6" s="8">
        <f>J6*'Scratch Paper'!C7</f>
        <v>1206.9452286843591</v>
      </c>
      <c r="N6" s="8">
        <f>J6*'Scratch Paper'!D7</f>
        <v>1810.4178430265385</v>
      </c>
      <c r="O6" s="9" t="s">
        <v>1131</v>
      </c>
    </row>
    <row r="7" spans="1:15" s="9" customFormat="1" ht="30" x14ac:dyDescent="0.25">
      <c r="A7" s="7"/>
      <c r="B7" s="15" t="s">
        <v>140</v>
      </c>
      <c r="C7" s="15" t="s">
        <v>349</v>
      </c>
      <c r="D7" s="15" t="s">
        <v>590</v>
      </c>
      <c r="E7" s="15" t="s">
        <v>652</v>
      </c>
      <c r="F7" s="15" t="s">
        <v>831</v>
      </c>
      <c r="G7" s="16">
        <v>95</v>
      </c>
      <c r="H7" s="15" t="s">
        <v>141</v>
      </c>
      <c r="I7" s="15" t="s">
        <v>250</v>
      </c>
      <c r="J7" s="7">
        <f>G7/'Scratch Paper'!L3</f>
        <v>5.3642010163749291E-3</v>
      </c>
      <c r="K7" s="8">
        <f>J7*'Scratch Paper'!A7</f>
        <v>241.38904573687182</v>
      </c>
      <c r="L7" s="8">
        <f>J7*'Scratch Paper'!B7</f>
        <v>362.08356860530773</v>
      </c>
      <c r="M7" s="8">
        <f>J7*'Scratch Paper'!C7</f>
        <v>1206.9452286843591</v>
      </c>
      <c r="N7" s="8">
        <f>J7*'Scratch Paper'!D7</f>
        <v>1810.4178430265385</v>
      </c>
      <c r="O7" s="9" t="s">
        <v>1131</v>
      </c>
    </row>
    <row r="8" spans="1:15" s="9" customFormat="1" ht="30" x14ac:dyDescent="0.25">
      <c r="A8" s="7"/>
      <c r="B8" s="15" t="s">
        <v>527</v>
      </c>
      <c r="C8" s="15" t="s">
        <v>349</v>
      </c>
      <c r="D8" s="15" t="s">
        <v>591</v>
      </c>
      <c r="E8" s="15" t="s">
        <v>653</v>
      </c>
      <c r="F8" s="15" t="s">
        <v>832</v>
      </c>
      <c r="G8" s="16">
        <v>94</v>
      </c>
      <c r="H8" s="15" t="s">
        <v>750</v>
      </c>
      <c r="I8" s="15" t="s">
        <v>808</v>
      </c>
      <c r="J8" s="7">
        <f>G8/'Scratch Paper'!L3</f>
        <v>5.3077357425183515E-3</v>
      </c>
      <c r="K8" s="8">
        <f>J8*'Scratch Paper'!A7</f>
        <v>238.84810841332583</v>
      </c>
      <c r="L8" s="8">
        <f>J8*'Scratch Paper'!B7</f>
        <v>358.27216261998871</v>
      </c>
      <c r="M8" s="8">
        <f>J8*'Scratch Paper'!C7</f>
        <v>1194.2405420666291</v>
      </c>
      <c r="N8" s="8">
        <f>J8*'Scratch Paper'!D7</f>
        <v>1791.3608130999437</v>
      </c>
      <c r="O8" s="9" t="s">
        <v>1131</v>
      </c>
    </row>
    <row r="9" spans="1:15" s="9" customFormat="1" ht="30" x14ac:dyDescent="0.25">
      <c r="A9" s="7"/>
      <c r="B9" s="12" t="s">
        <v>150</v>
      </c>
      <c r="C9" s="12"/>
      <c r="D9" s="12" t="s">
        <v>592</v>
      </c>
      <c r="E9" s="12" t="s">
        <v>151</v>
      </c>
      <c r="F9" s="12" t="s">
        <v>152</v>
      </c>
      <c r="G9" s="13">
        <v>94</v>
      </c>
      <c r="H9" s="12" t="s">
        <v>751</v>
      </c>
      <c r="I9" s="12" t="s">
        <v>809</v>
      </c>
      <c r="J9" s="7">
        <f>G9/'Scratch Paper'!L3</f>
        <v>5.3077357425183515E-3</v>
      </c>
      <c r="K9" s="8">
        <f>J9*'Scratch Paper'!A7</f>
        <v>238.84810841332583</v>
      </c>
      <c r="L9" s="8">
        <f>J9*'Scratch Paper'!B7</f>
        <v>358.27216261998871</v>
      </c>
      <c r="M9" s="8">
        <f>J9*'Scratch Paper'!C7</f>
        <v>1194.2405420666291</v>
      </c>
      <c r="N9" s="8">
        <f>J9*'Scratch Paper'!D7</f>
        <v>1791.3608130999437</v>
      </c>
      <c r="O9" s="9" t="s">
        <v>1131</v>
      </c>
    </row>
    <row r="10" spans="1:15" s="9" customFormat="1" ht="30" x14ac:dyDescent="0.25">
      <c r="A10" s="7"/>
      <c r="B10" s="15" t="s">
        <v>133</v>
      </c>
      <c r="C10" s="15" t="s">
        <v>349</v>
      </c>
      <c r="D10" s="15" t="s">
        <v>593</v>
      </c>
      <c r="E10" s="15" t="s">
        <v>134</v>
      </c>
      <c r="F10" s="15" t="s">
        <v>135</v>
      </c>
      <c r="G10" s="16">
        <v>93</v>
      </c>
      <c r="H10" s="15" t="s">
        <v>136</v>
      </c>
      <c r="I10" s="15" t="s">
        <v>513</v>
      </c>
      <c r="J10" s="7">
        <f>G10/'Scratch Paper'!L3</f>
        <v>5.2512704686617732E-3</v>
      </c>
      <c r="K10" s="8">
        <f>J10*'Scratch Paper'!A7</f>
        <v>236.30717108977979</v>
      </c>
      <c r="L10" s="8">
        <f>J10*'Scratch Paper'!B7</f>
        <v>354.46075663466968</v>
      </c>
      <c r="M10" s="8">
        <f>J10*'Scratch Paper'!C7</f>
        <v>1181.5358554488989</v>
      </c>
      <c r="N10" s="8">
        <f>J10*'Scratch Paper'!D7</f>
        <v>1772.3037831733484</v>
      </c>
      <c r="O10" s="9" t="s">
        <v>1131</v>
      </c>
    </row>
    <row r="11" spans="1:15" s="9" customFormat="1" ht="30" x14ac:dyDescent="0.25">
      <c r="A11" s="7"/>
      <c r="B11" s="15" t="s">
        <v>83</v>
      </c>
      <c r="C11" s="15" t="s">
        <v>349</v>
      </c>
      <c r="D11" s="15" t="s">
        <v>594</v>
      </c>
      <c r="E11" s="15" t="s">
        <v>84</v>
      </c>
      <c r="F11" s="15" t="s">
        <v>833</v>
      </c>
      <c r="G11" s="16">
        <v>93</v>
      </c>
      <c r="H11" s="15" t="s">
        <v>752</v>
      </c>
      <c r="I11" s="15" t="s">
        <v>810</v>
      </c>
      <c r="J11" s="7">
        <f>G11/'Scratch Paper'!L3</f>
        <v>5.2512704686617732E-3</v>
      </c>
      <c r="K11" s="8">
        <f>J11*'Scratch Paper'!A7</f>
        <v>236.30717108977979</v>
      </c>
      <c r="L11" s="8">
        <f>J11*'Scratch Paper'!B7</f>
        <v>354.46075663466968</v>
      </c>
      <c r="M11" s="8">
        <f>J11*'Scratch Paper'!C7</f>
        <v>1181.5358554488989</v>
      </c>
      <c r="N11" s="8">
        <f>J11*'Scratch Paper'!D7</f>
        <v>1772.3037831733484</v>
      </c>
      <c r="O11" s="9" t="s">
        <v>1131</v>
      </c>
    </row>
    <row r="12" spans="1:15" s="9" customFormat="1" ht="30" x14ac:dyDescent="0.25">
      <c r="A12" s="7"/>
      <c r="B12" s="15" t="s">
        <v>110</v>
      </c>
      <c r="C12" s="15" t="s">
        <v>349</v>
      </c>
      <c r="D12" s="15" t="s">
        <v>595</v>
      </c>
      <c r="E12" s="15" t="s">
        <v>111</v>
      </c>
      <c r="F12" s="15" t="s">
        <v>112</v>
      </c>
      <c r="G12" s="16">
        <v>92</v>
      </c>
      <c r="H12" s="15" t="s">
        <v>753</v>
      </c>
      <c r="I12" s="15" t="s">
        <v>811</v>
      </c>
      <c r="J12" s="7">
        <f>G12/'Scratch Paper'!L3</f>
        <v>5.1948051948051948E-3</v>
      </c>
      <c r="K12" s="8">
        <f>J12*'Scratch Paper'!A7</f>
        <v>233.76623376623377</v>
      </c>
      <c r="L12" s="8">
        <f>J12*'Scratch Paper'!B7</f>
        <v>350.64935064935065</v>
      </c>
      <c r="M12" s="8">
        <f>J12*'Scratch Paper'!C7</f>
        <v>1168.8311688311687</v>
      </c>
      <c r="N12" s="8">
        <f>J12*'Scratch Paper'!D7</f>
        <v>1753.2467532467533</v>
      </c>
      <c r="O12" s="9" t="s">
        <v>1131</v>
      </c>
    </row>
    <row r="13" spans="1:15" s="9" customFormat="1" ht="30" x14ac:dyDescent="0.25">
      <c r="A13" s="7"/>
      <c r="B13" s="15" t="s">
        <v>528</v>
      </c>
      <c r="C13" s="15" t="s">
        <v>346</v>
      </c>
      <c r="D13" s="15" t="s">
        <v>596</v>
      </c>
      <c r="E13" s="15" t="s">
        <v>654</v>
      </c>
      <c r="F13" s="15" t="s">
        <v>834</v>
      </c>
      <c r="G13" s="16">
        <v>90</v>
      </c>
      <c r="H13" s="15" t="s">
        <v>754</v>
      </c>
      <c r="I13" s="15" t="s">
        <v>812</v>
      </c>
      <c r="J13" s="7">
        <f>G13/'Scratch Paper'!L3</f>
        <v>5.0818746470920381E-3</v>
      </c>
      <c r="K13" s="8">
        <f>J13*'Scratch Paper'!A7</f>
        <v>228.6843591191417</v>
      </c>
      <c r="L13" s="8">
        <f>J13*'Scratch Paper'!B7</f>
        <v>343.02653867871254</v>
      </c>
      <c r="M13" s="8">
        <f>J13*'Scratch Paper'!C7</f>
        <v>1143.4217955957085</v>
      </c>
      <c r="N13" s="8">
        <f>J13*'Scratch Paper'!D7</f>
        <v>1715.1326933935629</v>
      </c>
      <c r="O13" s="9" t="s">
        <v>1131</v>
      </c>
    </row>
    <row r="14" spans="1:15" s="9" customFormat="1" ht="30" x14ac:dyDescent="0.25">
      <c r="A14" s="7"/>
      <c r="B14" s="15" t="s">
        <v>131</v>
      </c>
      <c r="C14" s="15" t="s">
        <v>349</v>
      </c>
      <c r="D14" s="15" t="s">
        <v>597</v>
      </c>
      <c r="E14" s="15" t="s">
        <v>655</v>
      </c>
      <c r="F14" s="15" t="s">
        <v>132</v>
      </c>
      <c r="G14" s="16">
        <v>90</v>
      </c>
      <c r="H14" s="15" t="s">
        <v>755</v>
      </c>
      <c r="I14" s="15" t="s">
        <v>495</v>
      </c>
      <c r="J14" s="7">
        <f>G14/'Scratch Paper'!L3</f>
        <v>5.0818746470920381E-3</v>
      </c>
      <c r="K14" s="8">
        <f>J14*'Scratch Paper'!A7</f>
        <v>228.6843591191417</v>
      </c>
      <c r="L14" s="8">
        <f>J14*'Scratch Paper'!B7</f>
        <v>343.02653867871254</v>
      </c>
      <c r="M14" s="8">
        <f>J14*'Scratch Paper'!C7</f>
        <v>1143.4217955957085</v>
      </c>
      <c r="N14" s="8">
        <f>J14*'Scratch Paper'!D7</f>
        <v>1715.1326933935629</v>
      </c>
      <c r="O14" s="9" t="s">
        <v>1131</v>
      </c>
    </row>
    <row r="15" spans="1:15" s="9" customFormat="1" ht="30" x14ac:dyDescent="0.25">
      <c r="A15" s="7"/>
      <c r="B15" s="18" t="s">
        <v>529</v>
      </c>
      <c r="C15" s="18" t="s">
        <v>574</v>
      </c>
      <c r="D15" s="18" t="s">
        <v>598</v>
      </c>
      <c r="E15" s="18" t="s">
        <v>656</v>
      </c>
      <c r="F15" s="18" t="s">
        <v>835</v>
      </c>
      <c r="G15" s="19">
        <v>88</v>
      </c>
      <c r="H15" s="18" t="s">
        <v>756</v>
      </c>
      <c r="I15" s="18" t="s">
        <v>511</v>
      </c>
      <c r="J15" s="7">
        <f>G15/'Scratch Paper'!L3</f>
        <v>4.9689440993788822E-3</v>
      </c>
      <c r="K15" s="8">
        <f>J15*'Scratch Paper'!A7</f>
        <v>223.6024844720497</v>
      </c>
      <c r="L15" s="8">
        <f>J15*'Scratch Paper'!B7</f>
        <v>335.40372670807454</v>
      </c>
      <c r="M15" s="8">
        <f>J15*'Scratch Paper'!C7</f>
        <v>1118.0124223602486</v>
      </c>
      <c r="N15" s="8">
        <f>J15*'Scratch Paper'!D7</f>
        <v>1677.0186335403728</v>
      </c>
      <c r="O15" s="9" t="s">
        <v>1131</v>
      </c>
    </row>
    <row r="16" spans="1:15" s="9" customFormat="1" ht="30" x14ac:dyDescent="0.25">
      <c r="A16" s="7"/>
      <c r="B16" s="15" t="s">
        <v>142</v>
      </c>
      <c r="C16" s="15" t="s">
        <v>349</v>
      </c>
      <c r="D16" s="15" t="s">
        <v>599</v>
      </c>
      <c r="E16" s="15" t="s">
        <v>143</v>
      </c>
      <c r="F16" s="27" t="s">
        <v>144</v>
      </c>
      <c r="G16" s="16">
        <v>87</v>
      </c>
      <c r="H16" s="15" t="s">
        <v>757</v>
      </c>
      <c r="I16" s="15" t="s">
        <v>813</v>
      </c>
      <c r="J16" s="7">
        <f>G16/'Scratch Paper'!L3</f>
        <v>4.9124788255223038E-3</v>
      </c>
      <c r="K16" s="8">
        <f>J16*'Scratch Paper'!A7</f>
        <v>221.06154714850368</v>
      </c>
      <c r="L16" s="8">
        <f>J16*'Scratch Paper'!B7</f>
        <v>331.59232072275552</v>
      </c>
      <c r="M16" s="8">
        <f>J16*'Scratch Paper'!C7</f>
        <v>1105.3077357425184</v>
      </c>
      <c r="N16" s="8">
        <f>J16*'Scratch Paper'!D7</f>
        <v>1657.9616036137775</v>
      </c>
      <c r="O16" s="9" t="s">
        <v>1131</v>
      </c>
    </row>
    <row r="17" spans="1:15" s="9" customFormat="1" ht="30" x14ac:dyDescent="0.25">
      <c r="A17" s="7"/>
      <c r="B17" s="15" t="s">
        <v>530</v>
      </c>
      <c r="C17" s="15" t="s">
        <v>346</v>
      </c>
      <c r="D17" s="15" t="s">
        <v>600</v>
      </c>
      <c r="E17" s="15" t="s">
        <v>657</v>
      </c>
      <c r="F17" s="15" t="s">
        <v>836</v>
      </c>
      <c r="G17" s="16">
        <v>86</v>
      </c>
      <c r="H17" s="15" t="s">
        <v>758</v>
      </c>
      <c r="I17" s="15" t="s">
        <v>511</v>
      </c>
      <c r="J17" s="7">
        <f>G17/'Scratch Paper'!L3</f>
        <v>4.8560135516657254E-3</v>
      </c>
      <c r="K17" s="8">
        <f>J17*'Scratch Paper'!A7</f>
        <v>218.52060982495763</v>
      </c>
      <c r="L17" s="8">
        <f>J17*'Scratch Paper'!B7</f>
        <v>327.78091473743649</v>
      </c>
      <c r="M17" s="8">
        <f>J17*'Scratch Paper'!C7</f>
        <v>1092.6030491247882</v>
      </c>
      <c r="N17" s="8">
        <f>J17*'Scratch Paper'!D7</f>
        <v>1638.9045736871824</v>
      </c>
      <c r="O17" s="9" t="s">
        <v>1131</v>
      </c>
    </row>
    <row r="18" spans="1:15" s="9" customFormat="1" ht="30" x14ac:dyDescent="0.25">
      <c r="A18" s="7"/>
      <c r="B18" s="15" t="s">
        <v>531</v>
      </c>
      <c r="C18" s="15" t="s">
        <v>346</v>
      </c>
      <c r="D18" s="15" t="s">
        <v>601</v>
      </c>
      <c r="E18" s="15" t="s">
        <v>658</v>
      </c>
      <c r="F18" s="15" t="s">
        <v>703</v>
      </c>
      <c r="G18" s="16">
        <v>83</v>
      </c>
      <c r="H18" s="15" t="s">
        <v>759</v>
      </c>
      <c r="I18" s="15" t="s">
        <v>814</v>
      </c>
      <c r="J18" s="7">
        <f>G18/'Scratch Paper'!L3</f>
        <v>4.6866177300959912E-3</v>
      </c>
      <c r="K18" s="8">
        <f>J18*'Scratch Paper'!A7</f>
        <v>210.89779785431961</v>
      </c>
      <c r="L18" s="8">
        <f>J18*'Scratch Paper'!B7</f>
        <v>316.34669678147941</v>
      </c>
      <c r="M18" s="8">
        <f>J18*'Scratch Paper'!C7</f>
        <v>1054.488989271598</v>
      </c>
      <c r="N18" s="8">
        <f>J18*'Scratch Paper'!D7</f>
        <v>1581.7334839073969</v>
      </c>
      <c r="O18" s="9" t="s">
        <v>1131</v>
      </c>
    </row>
    <row r="19" spans="1:15" s="9" customFormat="1" x14ac:dyDescent="0.25">
      <c r="A19" s="7"/>
      <c r="B19" s="15" t="s">
        <v>532</v>
      </c>
      <c r="C19" s="15"/>
      <c r="D19" s="15" t="s">
        <v>602</v>
      </c>
      <c r="E19" s="15" t="s">
        <v>659</v>
      </c>
      <c r="F19" s="15" t="s">
        <v>704</v>
      </c>
      <c r="G19" s="16">
        <v>80</v>
      </c>
      <c r="H19" s="15" t="s">
        <v>760</v>
      </c>
      <c r="I19" s="15" t="s">
        <v>809</v>
      </c>
      <c r="J19" s="7">
        <f>G19/'Scratch Paper'!L3</f>
        <v>4.517221908526256E-3</v>
      </c>
      <c r="K19" s="8">
        <f>J19*'Scratch Paper'!A7</f>
        <v>203.27498588368152</v>
      </c>
      <c r="L19" s="8">
        <f>J19*'Scratch Paper'!B7</f>
        <v>304.91247882552227</v>
      </c>
      <c r="M19" s="8">
        <f>J19*'Scratch Paper'!C7</f>
        <v>1016.3749294184076</v>
      </c>
      <c r="N19" s="8">
        <f>J19*'Scratch Paper'!D7</f>
        <v>1524.5623941276115</v>
      </c>
      <c r="O19" s="9" t="s">
        <v>1131</v>
      </c>
    </row>
    <row r="20" spans="1:15" s="9" customFormat="1" ht="30" x14ac:dyDescent="0.25">
      <c r="A20" s="7"/>
      <c r="B20" s="15" t="s">
        <v>145</v>
      </c>
      <c r="C20" s="15" t="s">
        <v>575</v>
      </c>
      <c r="D20" s="15" t="s">
        <v>603</v>
      </c>
      <c r="E20" s="15" t="s">
        <v>146</v>
      </c>
      <c r="F20" s="15" t="s">
        <v>147</v>
      </c>
      <c r="G20" s="16">
        <v>80</v>
      </c>
      <c r="H20" s="15" t="s">
        <v>761</v>
      </c>
      <c r="I20" s="15" t="s">
        <v>815</v>
      </c>
      <c r="J20" s="7">
        <f>G20/'Scratch Paper'!L3</f>
        <v>4.517221908526256E-3</v>
      </c>
      <c r="K20" s="8">
        <f>J20*'Scratch Paper'!A7</f>
        <v>203.27498588368152</v>
      </c>
      <c r="L20" s="8">
        <f>J20*'Scratch Paper'!B7</f>
        <v>304.91247882552227</v>
      </c>
      <c r="M20" s="8">
        <f>J20*'Scratch Paper'!C7</f>
        <v>1016.3749294184076</v>
      </c>
      <c r="N20" s="8">
        <f>J20*'Scratch Paper'!D7</f>
        <v>1524.5623941276115</v>
      </c>
      <c r="O20" s="9" t="s">
        <v>1131</v>
      </c>
    </row>
    <row r="21" spans="1:15" s="9" customFormat="1" ht="30" x14ac:dyDescent="0.25">
      <c r="A21" s="7"/>
      <c r="B21" s="15" t="s">
        <v>126</v>
      </c>
      <c r="C21" s="15" t="s">
        <v>576</v>
      </c>
      <c r="D21" s="15" t="s">
        <v>604</v>
      </c>
      <c r="E21" s="15" t="s">
        <v>660</v>
      </c>
      <c r="F21" s="15" t="s">
        <v>705</v>
      </c>
      <c r="G21" s="16">
        <v>80</v>
      </c>
      <c r="H21" s="15" t="s">
        <v>762</v>
      </c>
      <c r="I21" s="15" t="s">
        <v>816</v>
      </c>
      <c r="J21" s="7">
        <f>G21/'Scratch Paper'!L3</f>
        <v>4.517221908526256E-3</v>
      </c>
      <c r="K21" s="8">
        <f>J21*'Scratch Paper'!A7</f>
        <v>203.27498588368152</v>
      </c>
      <c r="L21" s="8">
        <f>J21*'Scratch Paper'!B7</f>
        <v>304.91247882552227</v>
      </c>
      <c r="M21" s="8">
        <f>J21*'Scratch Paper'!C7</f>
        <v>1016.3749294184076</v>
      </c>
      <c r="N21" s="8">
        <f>J21*'Scratch Paper'!D7</f>
        <v>1524.5623941276115</v>
      </c>
      <c r="O21" s="9" t="s">
        <v>1131</v>
      </c>
    </row>
    <row r="22" spans="1:15" s="9" customFormat="1" ht="30" x14ac:dyDescent="0.25">
      <c r="A22" s="7"/>
      <c r="B22" s="15" t="s">
        <v>148</v>
      </c>
      <c r="C22" s="15" t="s">
        <v>349</v>
      </c>
      <c r="D22" s="15" t="s">
        <v>605</v>
      </c>
      <c r="E22" s="15" t="s">
        <v>661</v>
      </c>
      <c r="F22" s="15" t="s">
        <v>149</v>
      </c>
      <c r="G22" s="16">
        <v>80</v>
      </c>
      <c r="H22" s="15" t="s">
        <v>763</v>
      </c>
      <c r="I22" s="15" t="s">
        <v>250</v>
      </c>
      <c r="J22" s="7">
        <f>G22/'Scratch Paper'!L3</f>
        <v>4.517221908526256E-3</v>
      </c>
      <c r="K22" s="8">
        <f>J22*'Scratch Paper'!A7</f>
        <v>203.27498588368152</v>
      </c>
      <c r="L22" s="8">
        <f>J22*'Scratch Paper'!B7</f>
        <v>304.91247882552227</v>
      </c>
      <c r="M22" s="8">
        <f>J22*'Scratch Paper'!C7</f>
        <v>1016.3749294184076</v>
      </c>
      <c r="N22" s="8">
        <f>J22*'Scratch Paper'!D7</f>
        <v>1524.5623941276115</v>
      </c>
      <c r="O22" s="9" t="s">
        <v>1131</v>
      </c>
    </row>
    <row r="23" spans="1:15" s="9" customFormat="1" ht="30" x14ac:dyDescent="0.25">
      <c r="A23" s="7"/>
      <c r="B23" s="15" t="s">
        <v>533</v>
      </c>
      <c r="C23" s="15" t="s">
        <v>349</v>
      </c>
      <c r="D23" s="15" t="s">
        <v>606</v>
      </c>
      <c r="E23" s="15" t="s">
        <v>662</v>
      </c>
      <c r="F23" s="15" t="s">
        <v>706</v>
      </c>
      <c r="G23" s="16">
        <v>80</v>
      </c>
      <c r="H23" s="15" t="s">
        <v>24</v>
      </c>
      <c r="I23" s="15" t="s">
        <v>511</v>
      </c>
      <c r="J23" s="7">
        <f>G23/'Scratch Paper'!L3</f>
        <v>4.517221908526256E-3</v>
      </c>
      <c r="K23" s="8">
        <f>J23*'Scratch Paper'!A7</f>
        <v>203.27498588368152</v>
      </c>
      <c r="L23" s="8">
        <f>J23*'Scratch Paper'!B7</f>
        <v>304.91247882552227</v>
      </c>
      <c r="M23" s="8">
        <f>J23*'Scratch Paper'!C7</f>
        <v>1016.3749294184076</v>
      </c>
      <c r="N23" s="8">
        <f>J23*'Scratch Paper'!D7</f>
        <v>1524.5623941276115</v>
      </c>
      <c r="O23" s="9" t="s">
        <v>1131</v>
      </c>
    </row>
    <row r="24" spans="1:15" s="9" customFormat="1" ht="45" x14ac:dyDescent="0.25">
      <c r="A24" s="7"/>
      <c r="B24" s="15" t="s">
        <v>534</v>
      </c>
      <c r="C24" s="15" t="s">
        <v>577</v>
      </c>
      <c r="D24" s="15" t="s">
        <v>607</v>
      </c>
      <c r="E24" s="15" t="s">
        <v>663</v>
      </c>
      <c r="F24" s="15" t="s">
        <v>707</v>
      </c>
      <c r="G24" s="16">
        <v>77</v>
      </c>
      <c r="H24" s="15" t="s">
        <v>764</v>
      </c>
      <c r="I24" s="15" t="s">
        <v>810</v>
      </c>
      <c r="J24" s="7">
        <f>G24/'Scratch Paper'!L3</f>
        <v>4.3478260869565218E-3</v>
      </c>
      <c r="K24" s="8">
        <f>J24*'Scratch Paper'!A7</f>
        <v>195.65217391304347</v>
      </c>
      <c r="L24" s="8">
        <f>J24*'Scratch Paper'!B7</f>
        <v>293.47826086956525</v>
      </c>
      <c r="M24" s="8">
        <f>J24*'Scratch Paper'!C7</f>
        <v>978.26086956521738</v>
      </c>
      <c r="N24" s="8">
        <f>J24*'Scratch Paper'!D7</f>
        <v>1467.391304347826</v>
      </c>
      <c r="O24" s="9" t="s">
        <v>1131</v>
      </c>
    </row>
    <row r="25" spans="1:15" s="9" customFormat="1" x14ac:dyDescent="0.25">
      <c r="A25" s="7"/>
      <c r="B25" s="12" t="s">
        <v>154</v>
      </c>
      <c r="C25" s="12"/>
      <c r="D25" s="12" t="s">
        <v>608</v>
      </c>
      <c r="E25" s="12" t="s">
        <v>664</v>
      </c>
      <c r="F25" s="12" t="s">
        <v>155</v>
      </c>
      <c r="G25" s="13">
        <v>77</v>
      </c>
      <c r="H25" s="12" t="s">
        <v>765</v>
      </c>
      <c r="I25" s="12" t="s">
        <v>817</v>
      </c>
      <c r="J25" s="7">
        <f>G25/'Scratch Paper'!L3</f>
        <v>4.3478260869565218E-3</v>
      </c>
      <c r="K25" s="8">
        <f>J25*'Scratch Paper'!A7</f>
        <v>195.65217391304347</v>
      </c>
      <c r="L25" s="8">
        <f>J25*'Scratch Paper'!B7</f>
        <v>293.47826086956525</v>
      </c>
      <c r="M25" s="8">
        <f>J25*'Scratch Paper'!C7</f>
        <v>978.26086956521738</v>
      </c>
      <c r="N25" s="8">
        <f>J25*'Scratch Paper'!D7</f>
        <v>1467.391304347826</v>
      </c>
      <c r="O25" s="9" t="s">
        <v>1131</v>
      </c>
    </row>
    <row r="26" spans="1:15" s="9" customFormat="1" ht="30" x14ac:dyDescent="0.25">
      <c r="A26" s="7"/>
      <c r="B26" s="15" t="s">
        <v>99</v>
      </c>
      <c r="C26" s="15" t="s">
        <v>349</v>
      </c>
      <c r="D26" s="15" t="s">
        <v>609</v>
      </c>
      <c r="E26" s="15" t="s">
        <v>100</v>
      </c>
      <c r="F26" s="15" t="s">
        <v>101</v>
      </c>
      <c r="G26" s="16">
        <v>76</v>
      </c>
      <c r="H26" s="15" t="s">
        <v>766</v>
      </c>
      <c r="I26" s="15" t="s">
        <v>809</v>
      </c>
      <c r="J26" s="7">
        <f>G26/'Scratch Paper'!L3</f>
        <v>4.2913608130999434E-3</v>
      </c>
      <c r="K26" s="8">
        <f>J26*'Scratch Paper'!A7</f>
        <v>193.11123658949745</v>
      </c>
      <c r="L26" s="8">
        <f>J26*'Scratch Paper'!B7</f>
        <v>289.66685488424616</v>
      </c>
      <c r="M26" s="8">
        <f>J26*'Scratch Paper'!C7</f>
        <v>965.55618294748729</v>
      </c>
      <c r="N26" s="8">
        <f>J26*'Scratch Paper'!D7</f>
        <v>1448.3342744212309</v>
      </c>
      <c r="O26" s="9" t="s">
        <v>1131</v>
      </c>
    </row>
    <row r="27" spans="1:15" s="9" customFormat="1" ht="30" x14ac:dyDescent="0.25">
      <c r="A27" s="7"/>
      <c r="B27" s="15" t="s">
        <v>535</v>
      </c>
      <c r="C27" s="15" t="s">
        <v>573</v>
      </c>
      <c r="D27" s="15" t="s">
        <v>610</v>
      </c>
      <c r="E27" s="15" t="s">
        <v>665</v>
      </c>
      <c r="F27" s="15" t="s">
        <v>708</v>
      </c>
      <c r="G27" s="16">
        <v>75</v>
      </c>
      <c r="H27" s="15" t="s">
        <v>767</v>
      </c>
      <c r="I27" s="15" t="s">
        <v>250</v>
      </c>
      <c r="J27" s="7">
        <f>G27/'Scratch Paper'!L3</f>
        <v>4.234895539243365E-3</v>
      </c>
      <c r="K27" s="8">
        <f>J27*'Scratch Paper'!A7</f>
        <v>190.57029926595143</v>
      </c>
      <c r="L27" s="8">
        <f>J27*'Scratch Paper'!B7</f>
        <v>285.85544889892714</v>
      </c>
      <c r="M27" s="8">
        <f>J27*'Scratch Paper'!C7</f>
        <v>952.85149632975708</v>
      </c>
      <c r="N27" s="8">
        <f>J27*'Scratch Paper'!D7</f>
        <v>1429.2772444946356</v>
      </c>
      <c r="O27" s="9" t="s">
        <v>1131</v>
      </c>
    </row>
    <row r="28" spans="1:15" s="9" customFormat="1" ht="30" x14ac:dyDescent="0.25">
      <c r="A28" s="7"/>
      <c r="B28" s="15" t="s">
        <v>536</v>
      </c>
      <c r="C28" s="15"/>
      <c r="D28" s="15" t="s">
        <v>611</v>
      </c>
      <c r="E28" s="15" t="s">
        <v>666</v>
      </c>
      <c r="F28" s="15" t="s">
        <v>709</v>
      </c>
      <c r="G28" s="16">
        <v>74</v>
      </c>
      <c r="H28" s="15" t="s">
        <v>768</v>
      </c>
      <c r="I28" s="15" t="s">
        <v>809</v>
      </c>
      <c r="J28" s="7">
        <f>G28/'Scratch Paper'!L3</f>
        <v>4.1784302653867875E-3</v>
      </c>
      <c r="K28" s="8">
        <f>J28*'Scratch Paper'!A7</f>
        <v>188.02936194240544</v>
      </c>
      <c r="L28" s="8">
        <f>J28*'Scratch Paper'!B7</f>
        <v>282.04404291360817</v>
      </c>
      <c r="M28" s="8">
        <f>J28*'Scratch Paper'!C7</f>
        <v>940.14680971202722</v>
      </c>
      <c r="N28" s="8">
        <f>J28*'Scratch Paper'!D7</f>
        <v>1410.2202145680408</v>
      </c>
      <c r="O28" s="9" t="s">
        <v>1131</v>
      </c>
    </row>
    <row r="29" spans="1:15" s="9" customFormat="1" ht="30" x14ac:dyDescent="0.25">
      <c r="A29" s="7"/>
      <c r="B29" s="15" t="s">
        <v>168</v>
      </c>
      <c r="C29" s="15" t="s">
        <v>346</v>
      </c>
      <c r="D29" s="15" t="s">
        <v>612</v>
      </c>
      <c r="E29" s="15" t="s">
        <v>667</v>
      </c>
      <c r="F29" s="15" t="s">
        <v>710</v>
      </c>
      <c r="G29" s="16">
        <v>70</v>
      </c>
      <c r="H29" s="15" t="s">
        <v>769</v>
      </c>
      <c r="I29" s="15" t="s">
        <v>249</v>
      </c>
      <c r="J29" s="7">
        <f>G29/'Scratch Paper'!L3</f>
        <v>3.952569169960474E-3</v>
      </c>
      <c r="K29" s="8">
        <f>J29*'Scratch Paper'!A7</f>
        <v>177.86561264822134</v>
      </c>
      <c r="L29" s="8">
        <f>J29*'Scratch Paper'!B7</f>
        <v>266.798418972332</v>
      </c>
      <c r="M29" s="8">
        <f>J29*'Scratch Paper'!C7</f>
        <v>889.32806324110663</v>
      </c>
      <c r="N29" s="8">
        <f>J29*'Scratch Paper'!D7</f>
        <v>1333.99209486166</v>
      </c>
      <c r="O29" s="9" t="s">
        <v>1131</v>
      </c>
    </row>
    <row r="30" spans="1:15" s="9" customFormat="1" ht="45" x14ac:dyDescent="0.25">
      <c r="A30" s="7"/>
      <c r="B30" s="15" t="s">
        <v>537</v>
      </c>
      <c r="C30" s="15" t="s">
        <v>577</v>
      </c>
      <c r="D30" s="15" t="s">
        <v>613</v>
      </c>
      <c r="E30" s="15" t="s">
        <v>668</v>
      </c>
      <c r="F30" s="15" t="s">
        <v>711</v>
      </c>
      <c r="G30" s="16">
        <v>70</v>
      </c>
      <c r="H30" s="15" t="s">
        <v>770</v>
      </c>
      <c r="I30" s="15" t="s">
        <v>250</v>
      </c>
      <c r="J30" s="7">
        <f>G30/'Scratch Paper'!L3</f>
        <v>3.952569169960474E-3</v>
      </c>
      <c r="K30" s="8">
        <f>J30*'Scratch Paper'!A7</f>
        <v>177.86561264822134</v>
      </c>
      <c r="L30" s="8">
        <f>J30*'Scratch Paper'!B7</f>
        <v>266.798418972332</v>
      </c>
      <c r="M30" s="8">
        <f>J30*'Scratch Paper'!C7</f>
        <v>889.32806324110663</v>
      </c>
      <c r="N30" s="8">
        <f>J30*'Scratch Paper'!D7</f>
        <v>1333.99209486166</v>
      </c>
      <c r="O30" s="9" t="s">
        <v>1131</v>
      </c>
    </row>
    <row r="31" spans="1:15" s="9" customFormat="1" ht="30" x14ac:dyDescent="0.25">
      <c r="A31" s="7"/>
      <c r="B31" s="15" t="s">
        <v>538</v>
      </c>
      <c r="C31" s="15" t="s">
        <v>573</v>
      </c>
      <c r="D31" s="15" t="s">
        <v>614</v>
      </c>
      <c r="E31" s="15" t="s">
        <v>669</v>
      </c>
      <c r="F31" s="15" t="s">
        <v>712</v>
      </c>
      <c r="G31" s="16">
        <v>70</v>
      </c>
      <c r="H31" s="15" t="s">
        <v>771</v>
      </c>
      <c r="I31" s="15" t="s">
        <v>818</v>
      </c>
      <c r="J31" s="7">
        <f>G31/'Scratch Paper'!L3</f>
        <v>3.952569169960474E-3</v>
      </c>
      <c r="K31" s="8">
        <f>J31*'Scratch Paper'!A7</f>
        <v>177.86561264822134</v>
      </c>
      <c r="L31" s="8">
        <f>J31*'Scratch Paper'!B7</f>
        <v>266.798418972332</v>
      </c>
      <c r="M31" s="8">
        <f>J31*'Scratch Paper'!C7</f>
        <v>889.32806324110663</v>
      </c>
      <c r="N31" s="8">
        <f>J31*'Scratch Paper'!D7</f>
        <v>1333.99209486166</v>
      </c>
      <c r="O31" s="9" t="s">
        <v>1131</v>
      </c>
    </row>
    <row r="32" spans="1:15" s="9" customFormat="1" ht="30" x14ac:dyDescent="0.25">
      <c r="A32" s="7"/>
      <c r="B32" s="15" t="s">
        <v>539</v>
      </c>
      <c r="C32" s="15" t="s">
        <v>573</v>
      </c>
      <c r="D32" s="15" t="s">
        <v>615</v>
      </c>
      <c r="E32" s="15" t="s">
        <v>670</v>
      </c>
      <c r="F32" s="15" t="s">
        <v>713</v>
      </c>
      <c r="G32" s="16">
        <v>70</v>
      </c>
      <c r="H32" s="15" t="s">
        <v>772</v>
      </c>
      <c r="I32" s="15" t="s">
        <v>819</v>
      </c>
      <c r="J32" s="7">
        <f>G32/'Scratch Paper'!L3</f>
        <v>3.952569169960474E-3</v>
      </c>
      <c r="K32" s="8">
        <f>J32*'Scratch Paper'!A7</f>
        <v>177.86561264822134</v>
      </c>
      <c r="L32" s="8">
        <f>J32*'Scratch Paper'!B7</f>
        <v>266.798418972332</v>
      </c>
      <c r="M32" s="8">
        <f>J32*'Scratch Paper'!C7</f>
        <v>889.32806324110663</v>
      </c>
      <c r="N32" s="8">
        <f>J32*'Scratch Paper'!D7</f>
        <v>1333.99209486166</v>
      </c>
      <c r="O32" s="9" t="s">
        <v>1131</v>
      </c>
    </row>
    <row r="33" spans="1:15" s="9" customFormat="1" ht="30" x14ac:dyDescent="0.25">
      <c r="A33" s="7"/>
      <c r="B33" s="15" t="s">
        <v>540</v>
      </c>
      <c r="C33" s="15" t="s">
        <v>573</v>
      </c>
      <c r="D33" s="15" t="s">
        <v>616</v>
      </c>
      <c r="E33" s="15" t="s">
        <v>671</v>
      </c>
      <c r="F33" s="15" t="s">
        <v>714</v>
      </c>
      <c r="G33" s="16">
        <v>70</v>
      </c>
      <c r="H33" s="15" t="s">
        <v>773</v>
      </c>
      <c r="I33" s="15" t="s">
        <v>820</v>
      </c>
      <c r="J33" s="7">
        <f>G33/'Scratch Paper'!L3</f>
        <v>3.952569169960474E-3</v>
      </c>
      <c r="K33" s="8">
        <f>J33*'Scratch Paper'!A7</f>
        <v>177.86561264822134</v>
      </c>
      <c r="L33" s="8">
        <f>J33*'Scratch Paper'!B7</f>
        <v>266.798418972332</v>
      </c>
      <c r="M33" s="8">
        <f>J33*'Scratch Paper'!C7</f>
        <v>889.32806324110663</v>
      </c>
      <c r="N33" s="8">
        <f>J33*'Scratch Paper'!D7</f>
        <v>1333.99209486166</v>
      </c>
      <c r="O33" s="9" t="s">
        <v>1131</v>
      </c>
    </row>
    <row r="34" spans="1:15" s="9" customFormat="1" x14ac:dyDescent="0.25">
      <c r="A34" s="7"/>
      <c r="B34" s="15" t="s">
        <v>541</v>
      </c>
      <c r="C34" s="15"/>
      <c r="D34" s="15" t="s">
        <v>617</v>
      </c>
      <c r="E34" s="15" t="s">
        <v>672</v>
      </c>
      <c r="F34" s="15" t="s">
        <v>715</v>
      </c>
      <c r="G34" s="16">
        <v>65</v>
      </c>
      <c r="H34" s="15" t="s">
        <v>774</v>
      </c>
      <c r="I34" s="15" t="s">
        <v>310</v>
      </c>
      <c r="J34" s="7">
        <f>G34/'Scratch Paper'!L3</f>
        <v>3.6702428006775835E-3</v>
      </c>
      <c r="K34" s="8">
        <f>J34*'Scratch Paper'!A7</f>
        <v>165.16092603049125</v>
      </c>
      <c r="L34" s="8">
        <f>J34*'Scratch Paper'!B7</f>
        <v>247.7413890457369</v>
      </c>
      <c r="M34" s="8">
        <f>J34*'Scratch Paper'!C7</f>
        <v>825.8046301524563</v>
      </c>
      <c r="N34" s="8">
        <f>J34*'Scratch Paper'!D7</f>
        <v>1238.7069452286844</v>
      </c>
      <c r="O34" s="9" t="s">
        <v>1131</v>
      </c>
    </row>
    <row r="35" spans="1:15" s="9" customFormat="1" ht="45" x14ac:dyDescent="0.25">
      <c r="A35" s="7"/>
      <c r="B35" s="15" t="s">
        <v>542</v>
      </c>
      <c r="C35" s="15" t="s">
        <v>577</v>
      </c>
      <c r="D35" s="15" t="s">
        <v>618</v>
      </c>
      <c r="E35" s="15" t="s">
        <v>673</v>
      </c>
      <c r="F35" s="15" t="s">
        <v>716</v>
      </c>
      <c r="G35" s="16">
        <v>65</v>
      </c>
      <c r="H35" s="15" t="s">
        <v>775</v>
      </c>
      <c r="I35" s="15" t="s">
        <v>312</v>
      </c>
      <c r="J35" s="7">
        <f>G35/'Scratch Paper'!L3</f>
        <v>3.6702428006775835E-3</v>
      </c>
      <c r="K35" s="8">
        <f>J35*'Scratch Paper'!A7</f>
        <v>165.16092603049125</v>
      </c>
      <c r="L35" s="8">
        <f>J35*'Scratch Paper'!B7</f>
        <v>247.7413890457369</v>
      </c>
      <c r="M35" s="8">
        <f>J35*'Scratch Paper'!C7</f>
        <v>825.8046301524563</v>
      </c>
      <c r="N35" s="8">
        <f>J35*'Scratch Paper'!D7</f>
        <v>1238.7069452286844</v>
      </c>
      <c r="O35" s="9" t="s">
        <v>1131</v>
      </c>
    </row>
    <row r="36" spans="1:15" s="9" customFormat="1" ht="45" x14ac:dyDescent="0.25">
      <c r="A36" s="7"/>
      <c r="B36" s="15" t="s">
        <v>543</v>
      </c>
      <c r="C36" s="15" t="s">
        <v>577</v>
      </c>
      <c r="D36" s="15" t="s">
        <v>619</v>
      </c>
      <c r="E36" s="15" t="s">
        <v>674</v>
      </c>
      <c r="F36" s="15" t="s">
        <v>717</v>
      </c>
      <c r="G36" s="16">
        <v>65</v>
      </c>
      <c r="H36" s="15" t="s">
        <v>776</v>
      </c>
      <c r="I36" s="15" t="s">
        <v>309</v>
      </c>
      <c r="J36" s="7">
        <f>G36/'Scratch Paper'!L3</f>
        <v>3.6702428006775835E-3</v>
      </c>
      <c r="K36" s="8">
        <f>J36*'Scratch Paper'!A7</f>
        <v>165.16092603049125</v>
      </c>
      <c r="L36" s="8">
        <f>J36*'Scratch Paper'!B7</f>
        <v>247.7413890457369</v>
      </c>
      <c r="M36" s="8">
        <f>J36*'Scratch Paper'!C7</f>
        <v>825.8046301524563</v>
      </c>
      <c r="N36" s="8">
        <f>J36*'Scratch Paper'!D7</f>
        <v>1238.7069452286844</v>
      </c>
      <c r="O36" s="9" t="s">
        <v>1131</v>
      </c>
    </row>
    <row r="37" spans="1:15" s="9" customFormat="1" ht="30" x14ac:dyDescent="0.25">
      <c r="A37" s="7"/>
      <c r="B37" s="15" t="s">
        <v>544</v>
      </c>
      <c r="C37" s="15" t="s">
        <v>573</v>
      </c>
      <c r="D37" s="15" t="s">
        <v>620</v>
      </c>
      <c r="E37" s="15" t="s">
        <v>675</v>
      </c>
      <c r="F37" s="15" t="s">
        <v>718</v>
      </c>
      <c r="G37" s="16">
        <v>65</v>
      </c>
      <c r="H37" s="15" t="s">
        <v>777</v>
      </c>
      <c r="I37" s="15" t="s">
        <v>250</v>
      </c>
      <c r="J37" s="7">
        <f>G37/'Scratch Paper'!L3</f>
        <v>3.6702428006775835E-3</v>
      </c>
      <c r="K37" s="8">
        <f>J37*'Scratch Paper'!A7</f>
        <v>165.16092603049125</v>
      </c>
      <c r="L37" s="8">
        <f>J37*'Scratch Paper'!B7</f>
        <v>247.7413890457369</v>
      </c>
      <c r="M37" s="8">
        <f>J37*'Scratch Paper'!C7</f>
        <v>825.8046301524563</v>
      </c>
      <c r="N37" s="8">
        <f>J37*'Scratch Paper'!D7</f>
        <v>1238.7069452286844</v>
      </c>
      <c r="O37" s="9" t="s">
        <v>1131</v>
      </c>
    </row>
    <row r="38" spans="1:15" s="9" customFormat="1" ht="45" x14ac:dyDescent="0.25">
      <c r="A38" s="7"/>
      <c r="B38" s="15" t="s">
        <v>545</v>
      </c>
      <c r="C38" s="15" t="s">
        <v>576</v>
      </c>
      <c r="D38" s="15" t="s">
        <v>621</v>
      </c>
      <c r="E38" s="15" t="s">
        <v>660</v>
      </c>
      <c r="F38" s="15" t="s">
        <v>705</v>
      </c>
      <c r="G38" s="16">
        <v>64</v>
      </c>
      <c r="H38" s="15" t="s">
        <v>778</v>
      </c>
      <c r="I38" s="15" t="s">
        <v>514</v>
      </c>
      <c r="J38" s="7">
        <f>G38/'Scratch Paper'!L3</f>
        <v>3.6137775268210051E-3</v>
      </c>
      <c r="K38" s="8">
        <f>J38*'Scratch Paper'!A7</f>
        <v>162.61998870694524</v>
      </c>
      <c r="L38" s="8">
        <f>J38*'Scratch Paper'!B7</f>
        <v>243.92998306041784</v>
      </c>
      <c r="M38" s="8">
        <f>J38*'Scratch Paper'!C7</f>
        <v>813.09994353472609</v>
      </c>
      <c r="N38" s="8">
        <f>J38*'Scratch Paper'!D7</f>
        <v>1219.6499153020893</v>
      </c>
      <c r="O38" s="9" t="s">
        <v>1131</v>
      </c>
    </row>
    <row r="39" spans="1:15" s="9" customFormat="1" ht="30" x14ac:dyDescent="0.25">
      <c r="A39" s="7"/>
      <c r="B39" s="12" t="s">
        <v>156</v>
      </c>
      <c r="C39" s="12" t="s">
        <v>578</v>
      </c>
      <c r="D39" s="12" t="s">
        <v>622</v>
      </c>
      <c r="E39" s="12" t="s">
        <v>676</v>
      </c>
      <c r="F39" s="12" t="s">
        <v>157</v>
      </c>
      <c r="G39" s="13">
        <v>64</v>
      </c>
      <c r="H39" s="12" t="s">
        <v>779</v>
      </c>
      <c r="I39" s="12" t="s">
        <v>821</v>
      </c>
      <c r="J39" s="7">
        <f>G39/'Scratch Paper'!L3</f>
        <v>3.6137775268210051E-3</v>
      </c>
      <c r="K39" s="8">
        <f>J39*'Scratch Paper'!A7</f>
        <v>162.61998870694524</v>
      </c>
      <c r="L39" s="8">
        <f>J39*'Scratch Paper'!B7</f>
        <v>243.92998306041784</v>
      </c>
      <c r="M39" s="8">
        <f>J39*'Scratch Paper'!C7</f>
        <v>813.09994353472609</v>
      </c>
      <c r="N39" s="8">
        <f>J39*'Scratch Paper'!D7</f>
        <v>1219.6499153020893</v>
      </c>
      <c r="O39" s="9" t="s">
        <v>1131</v>
      </c>
    </row>
    <row r="40" spans="1:15" s="9" customFormat="1" ht="45" x14ac:dyDescent="0.25">
      <c r="A40" s="7"/>
      <c r="B40" s="15" t="s">
        <v>546</v>
      </c>
      <c r="C40" s="15" t="s">
        <v>577</v>
      </c>
      <c r="D40" s="15" t="s">
        <v>623</v>
      </c>
      <c r="E40" s="15" t="s">
        <v>677</v>
      </c>
      <c r="F40" s="15" t="s">
        <v>719</v>
      </c>
      <c r="G40" s="16">
        <v>62</v>
      </c>
      <c r="H40" s="15" t="s">
        <v>780</v>
      </c>
      <c r="I40" s="15" t="s">
        <v>822</v>
      </c>
      <c r="J40" s="7">
        <f>G40/'Scratch Paper'!L3</f>
        <v>3.5008469791078488E-3</v>
      </c>
      <c r="K40" s="8">
        <f>J40*'Scratch Paper'!A7</f>
        <v>157.5381140598532</v>
      </c>
      <c r="L40" s="8">
        <f>J40*'Scratch Paper'!B7</f>
        <v>236.30717108977979</v>
      </c>
      <c r="M40" s="8">
        <f>J40*'Scratch Paper'!C7</f>
        <v>787.69057029926603</v>
      </c>
      <c r="N40" s="8">
        <f>J40*'Scratch Paper'!D7</f>
        <v>1181.5358554488989</v>
      </c>
      <c r="O40" s="9" t="s">
        <v>1131</v>
      </c>
    </row>
    <row r="41" spans="1:15" s="9" customFormat="1" ht="30" x14ac:dyDescent="0.25">
      <c r="A41" s="7"/>
      <c r="B41" s="15" t="s">
        <v>547</v>
      </c>
      <c r="C41" s="15" t="s">
        <v>579</v>
      </c>
      <c r="D41" s="15" t="s">
        <v>624</v>
      </c>
      <c r="E41" s="15" t="s">
        <v>678</v>
      </c>
      <c r="F41" s="15" t="s">
        <v>720</v>
      </c>
      <c r="G41" s="16">
        <v>61</v>
      </c>
      <c r="H41" s="15" t="s">
        <v>781</v>
      </c>
      <c r="I41" s="15" t="s">
        <v>496</v>
      </c>
      <c r="J41" s="7">
        <f>G41/'Scratch Paper'!L3</f>
        <v>3.4443817052512704E-3</v>
      </c>
      <c r="K41" s="8">
        <f>J41*'Scratch Paper'!A7</f>
        <v>154.99717673630718</v>
      </c>
      <c r="L41" s="8">
        <f>J41*'Scratch Paper'!B7</f>
        <v>232.49576510446076</v>
      </c>
      <c r="M41" s="8">
        <f>J41*'Scratch Paper'!C7</f>
        <v>774.98588368153582</v>
      </c>
      <c r="N41" s="8">
        <f>J41*'Scratch Paper'!D7</f>
        <v>1162.4788255223039</v>
      </c>
      <c r="O41" s="9" t="s">
        <v>1131</v>
      </c>
    </row>
    <row r="42" spans="1:15" s="9" customFormat="1" ht="30" x14ac:dyDescent="0.25">
      <c r="A42" s="7"/>
      <c r="B42" s="15" t="s">
        <v>548</v>
      </c>
      <c r="C42" s="15"/>
      <c r="D42" s="15" t="s">
        <v>625</v>
      </c>
      <c r="E42" s="15" t="s">
        <v>679</v>
      </c>
      <c r="F42" s="15" t="s">
        <v>721</v>
      </c>
      <c r="G42" s="16">
        <v>60</v>
      </c>
      <c r="H42" s="15" t="s">
        <v>782</v>
      </c>
      <c r="I42" s="15" t="s">
        <v>501</v>
      </c>
      <c r="J42" s="7">
        <f>G42/'Scratch Paper'!L3</f>
        <v>3.3879164313946925E-3</v>
      </c>
      <c r="K42" s="8">
        <f>J42*'Scratch Paper'!A7</f>
        <v>152.45623941276116</v>
      </c>
      <c r="L42" s="8">
        <f>J42*'Scratch Paper'!B7</f>
        <v>228.68435911914173</v>
      </c>
      <c r="M42" s="8">
        <f>J42*'Scratch Paper'!C7</f>
        <v>762.28119706380585</v>
      </c>
      <c r="N42" s="8">
        <f>J42*'Scratch Paper'!D7</f>
        <v>1143.4217955957088</v>
      </c>
      <c r="O42" s="9" t="s">
        <v>1131</v>
      </c>
    </row>
    <row r="43" spans="1:15" s="9" customFormat="1" ht="30" x14ac:dyDescent="0.25">
      <c r="A43" s="7"/>
      <c r="B43" s="15" t="s">
        <v>549</v>
      </c>
      <c r="C43" s="15" t="s">
        <v>266</v>
      </c>
      <c r="D43" s="15" t="s">
        <v>626</v>
      </c>
      <c r="E43" s="15" t="s">
        <v>680</v>
      </c>
      <c r="F43" s="28" t="s">
        <v>722</v>
      </c>
      <c r="G43" s="16">
        <v>60</v>
      </c>
      <c r="H43" s="15" t="s">
        <v>783</v>
      </c>
      <c r="I43" s="15" t="s">
        <v>509</v>
      </c>
      <c r="J43" s="7">
        <f>G43/'Scratch Paper'!L3</f>
        <v>3.3879164313946925E-3</v>
      </c>
      <c r="K43" s="8">
        <f>J43*'Scratch Paper'!A7</f>
        <v>152.45623941276116</v>
      </c>
      <c r="L43" s="8">
        <f>J43*'Scratch Paper'!B7</f>
        <v>228.68435911914173</v>
      </c>
      <c r="M43" s="8">
        <f>J43*'Scratch Paper'!C7</f>
        <v>762.28119706380585</v>
      </c>
      <c r="N43" s="8">
        <f>J43*'Scratch Paper'!D7</f>
        <v>1143.4217955957088</v>
      </c>
      <c r="O43" s="9" t="s">
        <v>1131</v>
      </c>
    </row>
    <row r="44" spans="1:15" s="9" customFormat="1" ht="30" x14ac:dyDescent="0.25">
      <c r="A44" s="7"/>
      <c r="B44" s="15" t="s">
        <v>550</v>
      </c>
      <c r="C44" s="15" t="s">
        <v>580</v>
      </c>
      <c r="D44" s="15" t="s">
        <v>627</v>
      </c>
      <c r="E44" s="15" t="s">
        <v>681</v>
      </c>
      <c r="F44" s="15" t="s">
        <v>723</v>
      </c>
      <c r="G44" s="16">
        <v>60</v>
      </c>
      <c r="H44" s="15" t="s">
        <v>784</v>
      </c>
      <c r="I44" s="15" t="s">
        <v>809</v>
      </c>
      <c r="J44" s="7">
        <f>G44/'Scratch Paper'!L3</f>
        <v>3.3879164313946925E-3</v>
      </c>
      <c r="K44" s="8">
        <f>J44*'Scratch Paper'!A7</f>
        <v>152.45623941276116</v>
      </c>
      <c r="L44" s="8">
        <f>J44*'Scratch Paper'!B7</f>
        <v>228.68435911914173</v>
      </c>
      <c r="M44" s="8">
        <f>J44*'Scratch Paper'!C7</f>
        <v>762.28119706380585</v>
      </c>
      <c r="N44" s="8">
        <f>J44*'Scratch Paper'!D7</f>
        <v>1143.4217955957088</v>
      </c>
      <c r="O44" s="9" t="s">
        <v>1131</v>
      </c>
    </row>
    <row r="45" spans="1:15" s="9" customFormat="1" ht="30" x14ac:dyDescent="0.25">
      <c r="A45" s="7"/>
      <c r="B45" s="15" t="s">
        <v>551</v>
      </c>
      <c r="C45" s="15" t="s">
        <v>346</v>
      </c>
      <c r="D45" s="15" t="s">
        <v>628</v>
      </c>
      <c r="E45" s="15" t="s">
        <v>682</v>
      </c>
      <c r="F45" s="15" t="s">
        <v>724</v>
      </c>
      <c r="G45" s="16">
        <v>58</v>
      </c>
      <c r="H45" s="15" t="s">
        <v>785</v>
      </c>
      <c r="I45" s="15" t="s">
        <v>250</v>
      </c>
      <c r="J45" s="7">
        <f>G45/'Scratch Paper'!L3</f>
        <v>3.2749858836815357E-3</v>
      </c>
      <c r="K45" s="8">
        <f>J45*'Scratch Paper'!A7</f>
        <v>147.3743647656691</v>
      </c>
      <c r="L45" s="8">
        <f>J45*'Scratch Paper'!B7</f>
        <v>221.06154714850365</v>
      </c>
      <c r="M45" s="8">
        <f>J45*'Scratch Paper'!C7</f>
        <v>736.87182382834555</v>
      </c>
      <c r="N45" s="8">
        <f>J45*'Scratch Paper'!D7</f>
        <v>1105.3077357425184</v>
      </c>
      <c r="O45" s="9" t="s">
        <v>1131</v>
      </c>
    </row>
    <row r="46" spans="1:15" s="9" customFormat="1" ht="30" x14ac:dyDescent="0.25">
      <c r="A46" s="7"/>
      <c r="B46" s="15" t="s">
        <v>552</v>
      </c>
      <c r="C46" s="15" t="s">
        <v>266</v>
      </c>
      <c r="D46" s="15" t="s">
        <v>629</v>
      </c>
      <c r="E46" s="15" t="s">
        <v>683</v>
      </c>
      <c r="F46" s="15" t="s">
        <v>725</v>
      </c>
      <c r="G46" s="16">
        <v>57</v>
      </c>
      <c r="H46" s="15" t="s">
        <v>786</v>
      </c>
      <c r="I46" s="15" t="s">
        <v>810</v>
      </c>
      <c r="J46" s="7">
        <f>G46/'Scratch Paper'!L3</f>
        <v>3.2185206098249578E-3</v>
      </c>
      <c r="K46" s="8">
        <f>J46*'Scratch Paper'!A7</f>
        <v>144.83342744212311</v>
      </c>
      <c r="L46" s="8">
        <f>J46*'Scratch Paper'!B7</f>
        <v>217.25014116318465</v>
      </c>
      <c r="M46" s="8">
        <f>J46*'Scratch Paper'!C7</f>
        <v>724.16713721061546</v>
      </c>
      <c r="N46" s="8">
        <f>J46*'Scratch Paper'!D7</f>
        <v>1086.2507058159233</v>
      </c>
      <c r="O46" s="9" t="s">
        <v>1131</v>
      </c>
    </row>
    <row r="47" spans="1:15" s="9" customFormat="1" ht="30" x14ac:dyDescent="0.25">
      <c r="A47" s="7"/>
      <c r="B47" s="15" t="s">
        <v>553</v>
      </c>
      <c r="C47" s="15" t="s">
        <v>581</v>
      </c>
      <c r="D47" s="15" t="s">
        <v>630</v>
      </c>
      <c r="E47" s="15" t="s">
        <v>684</v>
      </c>
      <c r="F47" s="15" t="s">
        <v>726</v>
      </c>
      <c r="G47" s="16">
        <v>56</v>
      </c>
      <c r="H47" s="15" t="s">
        <v>787</v>
      </c>
      <c r="I47" s="15" t="s">
        <v>249</v>
      </c>
      <c r="J47" s="7">
        <f>G47/'Scratch Paper'!L3</f>
        <v>3.1620553359683794E-3</v>
      </c>
      <c r="K47" s="8">
        <f>J47*'Scratch Paper'!A7</f>
        <v>142.29249011857706</v>
      </c>
      <c r="L47" s="8">
        <f>J47*'Scratch Paper'!B7</f>
        <v>213.43873517786562</v>
      </c>
      <c r="M47" s="8">
        <f>J47*'Scratch Paper'!C7</f>
        <v>711.46245059288538</v>
      </c>
      <c r="N47" s="8">
        <f>J47*'Scratch Paper'!D7</f>
        <v>1067.193675889328</v>
      </c>
      <c r="O47" s="9" t="s">
        <v>1131</v>
      </c>
    </row>
    <row r="48" spans="1:15" s="9" customFormat="1" ht="30" x14ac:dyDescent="0.25">
      <c r="A48" s="7"/>
      <c r="B48" s="15" t="s">
        <v>554</v>
      </c>
      <c r="C48" s="15" t="s">
        <v>346</v>
      </c>
      <c r="D48" s="15" t="s">
        <v>631</v>
      </c>
      <c r="E48" s="15" t="s">
        <v>685</v>
      </c>
      <c r="F48" s="15" t="s">
        <v>727</v>
      </c>
      <c r="G48" s="16">
        <v>55</v>
      </c>
      <c r="H48" s="15" t="s">
        <v>788</v>
      </c>
      <c r="I48" s="15" t="s">
        <v>250</v>
      </c>
      <c r="J48" s="7">
        <f>G48/'Scratch Paper'!L3</f>
        <v>3.105590062111801E-3</v>
      </c>
      <c r="K48" s="8">
        <f>J48*'Scratch Paper'!A7</f>
        <v>139.75155279503105</v>
      </c>
      <c r="L48" s="8">
        <f>J48*'Scratch Paper'!B7</f>
        <v>209.62732919254657</v>
      </c>
      <c r="M48" s="8">
        <f>J48*'Scratch Paper'!C7</f>
        <v>698.75776397515529</v>
      </c>
      <c r="N48" s="8">
        <f>J48*'Scratch Paper'!D7</f>
        <v>1048.1366459627329</v>
      </c>
      <c r="O48" s="9" t="s">
        <v>1131</v>
      </c>
    </row>
    <row r="49" spans="1:15" s="9" customFormat="1" ht="30" x14ac:dyDescent="0.25">
      <c r="A49" s="7"/>
      <c r="B49" s="18" t="s">
        <v>555</v>
      </c>
      <c r="C49" s="18" t="s">
        <v>358</v>
      </c>
      <c r="D49" s="18" t="s">
        <v>632</v>
      </c>
      <c r="E49" s="18" t="s">
        <v>686</v>
      </c>
      <c r="F49" s="18" t="s">
        <v>728</v>
      </c>
      <c r="G49" s="19">
        <v>55</v>
      </c>
      <c r="H49" s="18" t="s">
        <v>789</v>
      </c>
      <c r="I49" s="18" t="s">
        <v>814</v>
      </c>
      <c r="J49" s="7">
        <f>G49/'Scratch Paper'!L3</f>
        <v>3.105590062111801E-3</v>
      </c>
      <c r="K49" s="8">
        <f>J49*'Scratch Paper'!A7</f>
        <v>139.75155279503105</v>
      </c>
      <c r="L49" s="8">
        <f>J49*'Scratch Paper'!B7</f>
        <v>209.62732919254657</v>
      </c>
      <c r="M49" s="8">
        <f>J49*'Scratch Paper'!C7</f>
        <v>698.75776397515529</v>
      </c>
      <c r="N49" s="8">
        <f>J49*'Scratch Paper'!D7</f>
        <v>1048.1366459627329</v>
      </c>
      <c r="O49" s="9" t="s">
        <v>1131</v>
      </c>
    </row>
    <row r="50" spans="1:15" s="9" customFormat="1" ht="30" x14ac:dyDescent="0.25">
      <c r="A50" s="7"/>
      <c r="B50" s="15" t="s">
        <v>556</v>
      </c>
      <c r="C50" s="15" t="s">
        <v>266</v>
      </c>
      <c r="D50" s="15" t="s">
        <v>633</v>
      </c>
      <c r="E50" s="15" t="s">
        <v>687</v>
      </c>
      <c r="F50" s="15" t="s">
        <v>729</v>
      </c>
      <c r="G50" s="16">
        <v>54</v>
      </c>
      <c r="H50" s="15" t="s">
        <v>790</v>
      </c>
      <c r="I50" s="15" t="s">
        <v>249</v>
      </c>
      <c r="J50" s="7">
        <f>G50/'Scratch Paper'!L3</f>
        <v>3.0491247882552231E-3</v>
      </c>
      <c r="K50" s="8">
        <f>J50*'Scratch Paper'!A7</f>
        <v>137.21061547148503</v>
      </c>
      <c r="L50" s="8">
        <f>J50*'Scratch Paper'!B7</f>
        <v>205.81592320722757</v>
      </c>
      <c r="M50" s="8">
        <f>J50*'Scratch Paper'!C7</f>
        <v>686.0530773574252</v>
      </c>
      <c r="N50" s="8">
        <f>J50*'Scratch Paper'!D7</f>
        <v>1029.0796160361378</v>
      </c>
      <c r="O50" s="9" t="s">
        <v>1131</v>
      </c>
    </row>
    <row r="51" spans="1:15" s="9" customFormat="1" ht="45" x14ac:dyDescent="0.25">
      <c r="A51" s="7"/>
      <c r="B51" s="15" t="s">
        <v>557</v>
      </c>
      <c r="C51" s="15" t="s">
        <v>577</v>
      </c>
      <c r="D51" s="15" t="s">
        <v>634</v>
      </c>
      <c r="E51" s="15" t="s">
        <v>688</v>
      </c>
      <c r="F51" s="15" t="s">
        <v>730</v>
      </c>
      <c r="G51" s="16">
        <v>54</v>
      </c>
      <c r="H51" s="15" t="s">
        <v>791</v>
      </c>
      <c r="I51" s="15" t="s">
        <v>511</v>
      </c>
      <c r="J51" s="7">
        <f>G51/'Scratch Paper'!L3</f>
        <v>3.0491247882552231E-3</v>
      </c>
      <c r="K51" s="8">
        <f>J51*'Scratch Paper'!A7</f>
        <v>137.21061547148503</v>
      </c>
      <c r="L51" s="8">
        <f>J51*'Scratch Paper'!B7</f>
        <v>205.81592320722757</v>
      </c>
      <c r="M51" s="8">
        <f>J51*'Scratch Paper'!C7</f>
        <v>686.0530773574252</v>
      </c>
      <c r="N51" s="8">
        <f>J51*'Scratch Paper'!D7</f>
        <v>1029.0796160361378</v>
      </c>
      <c r="O51" s="9" t="s">
        <v>1131</v>
      </c>
    </row>
    <row r="52" spans="1:15" s="9" customFormat="1" x14ac:dyDescent="0.25">
      <c r="A52" s="7"/>
      <c r="B52" s="15" t="s">
        <v>558</v>
      </c>
      <c r="C52" s="15" t="s">
        <v>580</v>
      </c>
      <c r="D52" s="15" t="s">
        <v>635</v>
      </c>
      <c r="E52" s="15" t="s">
        <v>689</v>
      </c>
      <c r="F52" s="15" t="s">
        <v>731</v>
      </c>
      <c r="G52" s="16">
        <v>53</v>
      </c>
      <c r="H52" s="15" t="s">
        <v>792</v>
      </c>
      <c r="I52" s="15" t="s">
        <v>823</v>
      </c>
      <c r="J52" s="7">
        <f>G52/'Scratch Paper'!L3</f>
        <v>2.9926595143986447E-3</v>
      </c>
      <c r="K52" s="8">
        <f>J52*'Scratch Paper'!A7</f>
        <v>134.66967814793901</v>
      </c>
      <c r="L52" s="8">
        <f>J52*'Scratch Paper'!B7</f>
        <v>202.00451722190851</v>
      </c>
      <c r="M52" s="8">
        <f>J52*'Scratch Paper'!C7</f>
        <v>673.34839073969511</v>
      </c>
      <c r="N52" s="8">
        <f>J52*'Scratch Paper'!D7</f>
        <v>1010.0225861095425</v>
      </c>
      <c r="O52" s="9" t="s">
        <v>1131</v>
      </c>
    </row>
    <row r="53" spans="1:15" s="9" customFormat="1" ht="30" x14ac:dyDescent="0.25">
      <c r="A53" s="7"/>
      <c r="B53" s="15" t="s">
        <v>559</v>
      </c>
      <c r="C53" s="15" t="s">
        <v>582</v>
      </c>
      <c r="D53" s="15" t="s">
        <v>636</v>
      </c>
      <c r="E53" s="15" t="s">
        <v>690</v>
      </c>
      <c r="F53" s="15" t="s">
        <v>732</v>
      </c>
      <c r="G53" s="16">
        <v>51</v>
      </c>
      <c r="H53" s="15" t="s">
        <v>793</v>
      </c>
      <c r="I53" s="15" t="s">
        <v>824</v>
      </c>
      <c r="J53" s="7">
        <f>G53/'Scratch Paper'!L3</f>
        <v>2.8797289666854884E-3</v>
      </c>
      <c r="K53" s="8">
        <f>J53*'Scratch Paper'!A7</f>
        <v>129.58780350084697</v>
      </c>
      <c r="L53" s="8">
        <f>J53*'Scratch Paper'!B7</f>
        <v>194.38170525127046</v>
      </c>
      <c r="M53" s="8">
        <f>J53*'Scratch Paper'!C7</f>
        <v>647.93901750423493</v>
      </c>
      <c r="N53" s="8">
        <f>J53*'Scratch Paper'!D7</f>
        <v>971.90852625635239</v>
      </c>
      <c r="O53" s="9" t="s">
        <v>1131</v>
      </c>
    </row>
    <row r="54" spans="1:15" s="9" customFormat="1" x14ac:dyDescent="0.25">
      <c r="A54" s="7"/>
      <c r="B54" s="15" t="s">
        <v>560</v>
      </c>
      <c r="C54" s="15"/>
      <c r="D54" s="15" t="s">
        <v>637</v>
      </c>
      <c r="E54" s="15" t="s">
        <v>691</v>
      </c>
      <c r="F54" s="15" t="s">
        <v>733</v>
      </c>
      <c r="G54" s="16">
        <v>50</v>
      </c>
      <c r="H54" s="15" t="s">
        <v>794</v>
      </c>
      <c r="I54" s="15" t="s">
        <v>506</v>
      </c>
      <c r="J54" s="7">
        <f>G54/'Scratch Paper'!L3</f>
        <v>2.82326369282891E-3</v>
      </c>
      <c r="K54" s="8">
        <f>J54*'Scratch Paper'!A7</f>
        <v>127.04686617730096</v>
      </c>
      <c r="L54" s="8">
        <f>J54*'Scratch Paper'!B7</f>
        <v>190.57029926595143</v>
      </c>
      <c r="M54" s="8">
        <f>J54*'Scratch Paper'!C7</f>
        <v>635.23433088650472</v>
      </c>
      <c r="N54" s="8">
        <f>J54*'Scratch Paper'!D7</f>
        <v>952.85149632975708</v>
      </c>
      <c r="O54" s="9" t="s">
        <v>1131</v>
      </c>
    </row>
    <row r="55" spans="1:15" s="9" customFormat="1" ht="30" x14ac:dyDescent="0.25">
      <c r="A55" s="7"/>
      <c r="B55" s="15" t="s">
        <v>58</v>
      </c>
      <c r="C55" s="15" t="s">
        <v>354</v>
      </c>
      <c r="D55" s="15" t="s">
        <v>638</v>
      </c>
      <c r="E55" s="15" t="s">
        <v>59</v>
      </c>
      <c r="F55" s="15" t="s">
        <v>60</v>
      </c>
      <c r="G55" s="16">
        <v>50</v>
      </c>
      <c r="H55" s="15" t="s">
        <v>795</v>
      </c>
      <c r="I55" s="15" t="s">
        <v>250</v>
      </c>
      <c r="J55" s="7">
        <f>G55/'Scratch Paper'!L3</f>
        <v>2.82326369282891E-3</v>
      </c>
      <c r="K55" s="8">
        <f>J55*'Scratch Paper'!A7</f>
        <v>127.04686617730096</v>
      </c>
      <c r="L55" s="8">
        <f>J55*'Scratch Paper'!B7</f>
        <v>190.57029926595143</v>
      </c>
      <c r="M55" s="8">
        <f>J55*'Scratch Paper'!C7</f>
        <v>635.23433088650472</v>
      </c>
      <c r="N55" s="8">
        <f>J55*'Scratch Paper'!D7</f>
        <v>952.85149632975708</v>
      </c>
      <c r="O55" s="9" t="s">
        <v>1131</v>
      </c>
    </row>
    <row r="56" spans="1:15" s="9" customFormat="1" ht="30" x14ac:dyDescent="0.25">
      <c r="A56" s="7"/>
      <c r="B56" s="15" t="s">
        <v>561</v>
      </c>
      <c r="C56" s="15" t="s">
        <v>354</v>
      </c>
      <c r="D56" s="15" t="s">
        <v>639</v>
      </c>
      <c r="E56" s="15" t="s">
        <v>692</v>
      </c>
      <c r="F56" s="15" t="s">
        <v>734</v>
      </c>
      <c r="G56" s="16">
        <v>50</v>
      </c>
      <c r="H56" s="15" t="s">
        <v>45</v>
      </c>
      <c r="I56" s="15" t="s">
        <v>252</v>
      </c>
      <c r="J56" s="7">
        <f>G56/'Scratch Paper'!L3</f>
        <v>2.82326369282891E-3</v>
      </c>
      <c r="K56" s="8">
        <f>J56*'Scratch Paper'!A7</f>
        <v>127.04686617730096</v>
      </c>
      <c r="L56" s="8">
        <f>J56*'Scratch Paper'!B7</f>
        <v>190.57029926595143</v>
      </c>
      <c r="M56" s="8">
        <f>J56*'Scratch Paper'!C7</f>
        <v>635.23433088650472</v>
      </c>
      <c r="N56" s="8">
        <f>J56*'Scratch Paper'!D7</f>
        <v>952.85149632975708</v>
      </c>
      <c r="O56" s="9" t="s">
        <v>1131</v>
      </c>
    </row>
    <row r="57" spans="1:15" s="9" customFormat="1" ht="30" x14ac:dyDescent="0.25">
      <c r="A57" s="7"/>
      <c r="B57" s="15" t="s">
        <v>173</v>
      </c>
      <c r="C57" s="15" t="s">
        <v>354</v>
      </c>
      <c r="D57" s="15" t="s">
        <v>640</v>
      </c>
      <c r="E57" s="15" t="s">
        <v>693</v>
      </c>
      <c r="F57" s="15" t="s">
        <v>735</v>
      </c>
      <c r="G57" s="16">
        <v>50</v>
      </c>
      <c r="H57" s="15" t="s">
        <v>174</v>
      </c>
      <c r="I57" s="15" t="s">
        <v>825</v>
      </c>
      <c r="J57" s="7">
        <f>G57/'Scratch Paper'!L3</f>
        <v>2.82326369282891E-3</v>
      </c>
      <c r="K57" s="8">
        <f>J57*'Scratch Paper'!A7</f>
        <v>127.04686617730096</v>
      </c>
      <c r="L57" s="8">
        <f>J57*'Scratch Paper'!B7</f>
        <v>190.57029926595143</v>
      </c>
      <c r="M57" s="8">
        <f>J57*'Scratch Paper'!C7</f>
        <v>635.23433088650472</v>
      </c>
      <c r="N57" s="8">
        <f>J57*'Scratch Paper'!D7</f>
        <v>952.85149632975708</v>
      </c>
      <c r="O57" s="9" t="s">
        <v>1131</v>
      </c>
    </row>
    <row r="58" spans="1:15" s="9" customFormat="1" ht="30" x14ac:dyDescent="0.25">
      <c r="A58" s="7"/>
      <c r="B58" s="15" t="s">
        <v>562</v>
      </c>
      <c r="C58" s="15" t="s">
        <v>581</v>
      </c>
      <c r="D58" s="15" t="s">
        <v>641</v>
      </c>
      <c r="E58" s="15" t="s">
        <v>694</v>
      </c>
      <c r="F58" s="15" t="s">
        <v>736</v>
      </c>
      <c r="G58" s="16">
        <v>50</v>
      </c>
      <c r="H58" s="15" t="s">
        <v>796</v>
      </c>
      <c r="I58" s="15" t="s">
        <v>249</v>
      </c>
      <c r="J58" s="7">
        <f>G58/'Scratch Paper'!L3</f>
        <v>2.82326369282891E-3</v>
      </c>
      <c r="K58" s="8">
        <f>J58*'Scratch Paper'!A7</f>
        <v>127.04686617730096</v>
      </c>
      <c r="L58" s="8">
        <f>J58*'Scratch Paper'!B7</f>
        <v>190.57029926595143</v>
      </c>
      <c r="M58" s="8">
        <f>J58*'Scratch Paper'!C7</f>
        <v>635.23433088650472</v>
      </c>
      <c r="N58" s="8">
        <f>J58*'Scratch Paper'!D7</f>
        <v>952.85149632975708</v>
      </c>
      <c r="O58" s="9" t="s">
        <v>1131</v>
      </c>
    </row>
    <row r="59" spans="1:15" s="9" customFormat="1" ht="30" x14ac:dyDescent="0.25">
      <c r="A59" s="7"/>
      <c r="B59" s="15" t="s">
        <v>563</v>
      </c>
      <c r="C59" s="15" t="s">
        <v>583</v>
      </c>
      <c r="D59" s="15" t="s">
        <v>642</v>
      </c>
      <c r="E59" s="15" t="s">
        <v>695</v>
      </c>
      <c r="F59" s="15" t="s">
        <v>737</v>
      </c>
      <c r="G59" s="16">
        <v>50</v>
      </c>
      <c r="H59" s="15" t="s">
        <v>797</v>
      </c>
      <c r="I59" s="15" t="s">
        <v>250</v>
      </c>
      <c r="J59" s="7">
        <f>G59/'Scratch Paper'!L3</f>
        <v>2.82326369282891E-3</v>
      </c>
      <c r="K59" s="8">
        <f>J59*'Scratch Paper'!A7</f>
        <v>127.04686617730096</v>
      </c>
      <c r="L59" s="8">
        <f>J59*'Scratch Paper'!B7</f>
        <v>190.57029926595143</v>
      </c>
      <c r="M59" s="8">
        <f>J59*'Scratch Paper'!C7</f>
        <v>635.23433088650472</v>
      </c>
      <c r="N59" s="8">
        <f>J59*'Scratch Paper'!D7</f>
        <v>952.85149632975708</v>
      </c>
      <c r="O59" s="9" t="s">
        <v>1131</v>
      </c>
    </row>
    <row r="60" spans="1:15" s="9" customFormat="1" x14ac:dyDescent="0.25">
      <c r="A60" s="7"/>
      <c r="B60" s="15" t="s">
        <v>564</v>
      </c>
      <c r="C60" s="15" t="s">
        <v>580</v>
      </c>
      <c r="D60" s="15" t="s">
        <v>643</v>
      </c>
      <c r="E60" s="15" t="s">
        <v>696</v>
      </c>
      <c r="F60" s="15" t="s">
        <v>738</v>
      </c>
      <c r="G60" s="16">
        <v>50</v>
      </c>
      <c r="H60" s="15" t="s">
        <v>798</v>
      </c>
      <c r="I60" s="15" t="s">
        <v>249</v>
      </c>
      <c r="J60" s="7">
        <f>G60/'Scratch Paper'!L3</f>
        <v>2.82326369282891E-3</v>
      </c>
      <c r="K60" s="8">
        <f>J60*'Scratch Paper'!A7</f>
        <v>127.04686617730096</v>
      </c>
      <c r="L60" s="8">
        <f>J60*'Scratch Paper'!B7</f>
        <v>190.57029926595143</v>
      </c>
      <c r="M60" s="8">
        <f>J60*'Scratch Paper'!C7</f>
        <v>635.23433088650472</v>
      </c>
      <c r="N60" s="8">
        <f>J60*'Scratch Paper'!D7</f>
        <v>952.85149632975708</v>
      </c>
      <c r="O60" s="9" t="s">
        <v>1131</v>
      </c>
    </row>
    <row r="61" spans="1:15" s="9" customFormat="1" x14ac:dyDescent="0.25">
      <c r="A61" s="7"/>
      <c r="B61" s="15" t="s">
        <v>565</v>
      </c>
      <c r="C61" s="15" t="s">
        <v>580</v>
      </c>
      <c r="D61" s="15" t="s">
        <v>644</v>
      </c>
      <c r="E61" s="15"/>
      <c r="F61" s="15"/>
      <c r="G61" s="16">
        <v>50</v>
      </c>
      <c r="H61" s="15" t="s">
        <v>799</v>
      </c>
      <c r="I61" s="15" t="s">
        <v>249</v>
      </c>
      <c r="J61" s="7">
        <f>G61/'Scratch Paper'!L3</f>
        <v>2.82326369282891E-3</v>
      </c>
      <c r="K61" s="8">
        <f>J61*'Scratch Paper'!A7</f>
        <v>127.04686617730096</v>
      </c>
      <c r="L61" s="8">
        <f>J61*'Scratch Paper'!B7</f>
        <v>190.57029926595143</v>
      </c>
      <c r="M61" s="8">
        <f>J61*'Scratch Paper'!C7</f>
        <v>635.23433088650472</v>
      </c>
      <c r="N61" s="8">
        <f>J61*'Scratch Paper'!D7</f>
        <v>952.85149632975708</v>
      </c>
      <c r="O61" s="9" t="s">
        <v>1131</v>
      </c>
    </row>
    <row r="62" spans="1:15" s="9" customFormat="1" x14ac:dyDescent="0.25">
      <c r="A62" s="7"/>
      <c r="B62" s="15" t="s">
        <v>566</v>
      </c>
      <c r="C62" s="15" t="s">
        <v>580</v>
      </c>
      <c r="D62" s="15" t="s">
        <v>645</v>
      </c>
      <c r="E62" s="15" t="s">
        <v>697</v>
      </c>
      <c r="F62" s="15" t="s">
        <v>739</v>
      </c>
      <c r="G62" s="16">
        <v>50</v>
      </c>
      <c r="H62" s="15" t="s">
        <v>800</v>
      </c>
      <c r="I62" s="15" t="s">
        <v>826</v>
      </c>
      <c r="J62" s="7">
        <f>G62/'Scratch Paper'!L3</f>
        <v>2.82326369282891E-3</v>
      </c>
      <c r="K62" s="8">
        <f>J62*'Scratch Paper'!A7</f>
        <v>127.04686617730096</v>
      </c>
      <c r="L62" s="8">
        <f>J62*'Scratch Paper'!B7</f>
        <v>190.57029926595143</v>
      </c>
      <c r="M62" s="8">
        <f>J62*'Scratch Paper'!C7</f>
        <v>635.23433088650472</v>
      </c>
      <c r="N62" s="8">
        <f>J62*'Scratch Paper'!D7</f>
        <v>952.85149632975708</v>
      </c>
      <c r="O62" s="9" t="s">
        <v>1131</v>
      </c>
    </row>
    <row r="63" spans="1:15" s="9" customFormat="1" ht="30" x14ac:dyDescent="0.25">
      <c r="A63" s="7"/>
      <c r="B63" s="15" t="s">
        <v>567</v>
      </c>
      <c r="C63" s="15" t="s">
        <v>580</v>
      </c>
      <c r="D63" s="15" t="s">
        <v>646</v>
      </c>
      <c r="E63" s="15" t="s">
        <v>698</v>
      </c>
      <c r="F63" s="15" t="s">
        <v>740</v>
      </c>
      <c r="G63" s="16">
        <v>50</v>
      </c>
      <c r="H63" s="15" t="s">
        <v>801</v>
      </c>
      <c r="I63" s="15" t="s">
        <v>509</v>
      </c>
      <c r="J63" s="7">
        <f>G63/'Scratch Paper'!L3</f>
        <v>2.82326369282891E-3</v>
      </c>
      <c r="K63" s="8">
        <f>J63*'Scratch Paper'!A7</f>
        <v>127.04686617730096</v>
      </c>
      <c r="L63" s="8">
        <f>J63*'Scratch Paper'!B7</f>
        <v>190.57029926595143</v>
      </c>
      <c r="M63" s="8">
        <f>J63*'Scratch Paper'!C7</f>
        <v>635.23433088650472</v>
      </c>
      <c r="N63" s="8">
        <f>J63*'Scratch Paper'!D7</f>
        <v>952.85149632975708</v>
      </c>
      <c r="O63" s="7" t="s">
        <v>1131</v>
      </c>
    </row>
    <row r="64" spans="1:15" s="9" customFormat="1" ht="30" x14ac:dyDescent="0.25">
      <c r="A64" s="7"/>
      <c r="B64" s="15" t="s">
        <v>568</v>
      </c>
      <c r="C64" s="15" t="s">
        <v>580</v>
      </c>
      <c r="D64" s="15" t="s">
        <v>647</v>
      </c>
      <c r="E64" s="15" t="s">
        <v>699</v>
      </c>
      <c r="F64" s="15" t="s">
        <v>741</v>
      </c>
      <c r="G64" s="16">
        <v>50</v>
      </c>
      <c r="H64" s="15" t="s">
        <v>802</v>
      </c>
      <c r="I64" s="15" t="s">
        <v>827</v>
      </c>
      <c r="J64" s="7">
        <f>G64/'Scratch Paper'!L3</f>
        <v>2.82326369282891E-3</v>
      </c>
      <c r="K64" s="8">
        <f>J64*'Scratch Paper'!A7</f>
        <v>127.04686617730096</v>
      </c>
      <c r="L64" s="8">
        <f>J64*'Scratch Paper'!B7</f>
        <v>190.57029926595143</v>
      </c>
      <c r="M64" s="8">
        <f>J64*'Scratch Paper'!C7</f>
        <v>635.23433088650472</v>
      </c>
      <c r="N64" s="8">
        <f>J64*'Scratch Paper'!D7</f>
        <v>952.85149632975708</v>
      </c>
      <c r="O64" s="7" t="s">
        <v>1131</v>
      </c>
    </row>
    <row r="65" spans="1:15" s="9" customFormat="1" ht="30" x14ac:dyDescent="0.25">
      <c r="A65" s="7"/>
      <c r="B65" s="15" t="s">
        <v>569</v>
      </c>
      <c r="C65" s="15" t="s">
        <v>580</v>
      </c>
      <c r="D65" s="15" t="s">
        <v>648</v>
      </c>
      <c r="E65" s="15" t="s">
        <v>700</v>
      </c>
      <c r="F65" s="15" t="s">
        <v>742</v>
      </c>
      <c r="G65" s="16">
        <v>50</v>
      </c>
      <c r="H65" s="15" t="s">
        <v>803</v>
      </c>
      <c r="I65" s="15" t="s">
        <v>307</v>
      </c>
      <c r="J65" s="7">
        <f>G65/'Scratch Paper'!L3</f>
        <v>2.82326369282891E-3</v>
      </c>
      <c r="K65" s="8">
        <f>J65*'Scratch Paper'!A7</f>
        <v>127.04686617730096</v>
      </c>
      <c r="L65" s="8">
        <f>J65*'Scratch Paper'!B7</f>
        <v>190.57029926595143</v>
      </c>
      <c r="M65" s="8">
        <f>J65*'Scratch Paper'!C7</f>
        <v>635.23433088650472</v>
      </c>
      <c r="N65" s="8">
        <f>J65*'Scratch Paper'!D7</f>
        <v>952.85149632975708</v>
      </c>
      <c r="O65" s="7" t="s">
        <v>1131</v>
      </c>
    </row>
    <row r="66" spans="1:15" s="9" customFormat="1" x14ac:dyDescent="0.25">
      <c r="A66" s="7"/>
      <c r="B66" s="15" t="s">
        <v>570</v>
      </c>
      <c r="C66" s="15" t="s">
        <v>580</v>
      </c>
      <c r="D66" s="15" t="s">
        <v>649</v>
      </c>
      <c r="E66" s="15" t="s">
        <v>701</v>
      </c>
      <c r="F66" s="15" t="s">
        <v>743</v>
      </c>
      <c r="G66" s="16">
        <v>50</v>
      </c>
      <c r="H66" s="15" t="s">
        <v>804</v>
      </c>
      <c r="I66" s="15" t="s">
        <v>314</v>
      </c>
      <c r="J66" s="7">
        <f>G66/'Scratch Paper'!L3</f>
        <v>2.82326369282891E-3</v>
      </c>
      <c r="K66" s="8">
        <f>J66*'Scratch Paper'!A7</f>
        <v>127.04686617730096</v>
      </c>
      <c r="L66" s="8">
        <f>J66*'Scratch Paper'!B7</f>
        <v>190.57029926595143</v>
      </c>
      <c r="M66" s="8">
        <f>J66*'Scratch Paper'!C7</f>
        <v>635.23433088650472</v>
      </c>
      <c r="N66" s="8">
        <f>J66*'Scratch Paper'!D7</f>
        <v>952.85149632975708</v>
      </c>
      <c r="O66" s="7" t="s">
        <v>1131</v>
      </c>
    </row>
    <row r="67" spans="1:15" s="9" customFormat="1" ht="30" x14ac:dyDescent="0.25">
      <c r="A67" s="7"/>
      <c r="B67" s="18" t="s">
        <v>571</v>
      </c>
      <c r="C67" s="18" t="s">
        <v>584</v>
      </c>
      <c r="D67" s="18" t="s">
        <v>208</v>
      </c>
      <c r="E67" s="18" t="s">
        <v>702</v>
      </c>
      <c r="F67" s="18" t="s">
        <v>744</v>
      </c>
      <c r="G67" s="19">
        <v>50</v>
      </c>
      <c r="H67" s="18" t="s">
        <v>805</v>
      </c>
      <c r="I67" s="18" t="s">
        <v>828</v>
      </c>
      <c r="J67" s="7">
        <f>G67/'Scratch Paper'!L3</f>
        <v>2.82326369282891E-3</v>
      </c>
      <c r="K67" s="8">
        <f>J67*'Scratch Paper'!A7</f>
        <v>127.04686617730096</v>
      </c>
      <c r="L67" s="8">
        <f>J67*'Scratch Paper'!B7</f>
        <v>190.57029926595143</v>
      </c>
      <c r="M67" s="8">
        <f>J67*'Scratch Paper'!C7</f>
        <v>635.23433088650472</v>
      </c>
      <c r="N67" s="8">
        <f>J67*'Scratch Paper'!D7</f>
        <v>952.85149632975708</v>
      </c>
      <c r="O67" s="7" t="s">
        <v>1131</v>
      </c>
    </row>
    <row r="68" spans="1:15" x14ac:dyDescent="0.25">
      <c r="G68" s="1">
        <f>SUM(G2:G67)</f>
        <v>4580</v>
      </c>
      <c r="N68"/>
    </row>
  </sheetData>
  <conditionalFormatting sqref="B2:B67">
    <cfRule type="duplicateValues" dxfId="5" priority="3"/>
  </conditionalFormatting>
  <conditionalFormatting sqref="B2:B67">
    <cfRule type="duplicateValues" dxfId="4" priority="2"/>
  </conditionalFormatting>
  <conditionalFormatting sqref="H2:H67">
    <cfRule type="duplicateValues" dxfId="3" priority="1"/>
  </conditionalFormatting>
  <hyperlinks>
    <hyperlink ref="F43" r:id="rId1" xr:uid="{5057DC01-8174-4967-95E0-34FD6E1E3DC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1F40-F902-4EAB-9144-1F45D9BDCA02}">
  <dimension ref="A1:O61"/>
  <sheetViews>
    <sheetView topLeftCell="C1" workbookViewId="0">
      <pane ySplit="1" topLeftCell="A50" activePane="bottomLeft" state="frozen"/>
      <selection pane="bottomLeft" activeCell="H62" sqref="H62"/>
    </sheetView>
  </sheetViews>
  <sheetFormatPr defaultRowHeight="15" x14ac:dyDescent="0.25"/>
  <cols>
    <col min="1" max="1" width="0" hidden="1" customWidth="1"/>
    <col min="2" max="2" width="28.85546875" style="1" customWidth="1"/>
    <col min="3" max="3" width="19.140625" style="1" customWidth="1"/>
    <col min="4" max="4" width="17.42578125" style="1" customWidth="1"/>
    <col min="5" max="5" width="17.5703125" style="1" customWidth="1"/>
    <col min="6" max="6" width="46" style="1" customWidth="1"/>
    <col min="7" max="7" width="11.28515625" style="1" customWidth="1"/>
    <col min="8" max="8" width="20.42578125" style="1" customWidth="1"/>
    <col min="9" max="9" width="17.140625" style="1" customWidth="1"/>
    <col min="10" max="10" width="17.140625" style="1" hidden="1" customWidth="1"/>
    <col min="11" max="11" width="11.7109375" style="1" bestFit="1" customWidth="1"/>
    <col min="12" max="14" width="12.5703125" style="1" bestFit="1" customWidth="1"/>
  </cols>
  <sheetData>
    <row r="1" spans="1:15" ht="30" customHeight="1" x14ac:dyDescent="0.25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189</v>
      </c>
      <c r="K1" s="6" t="s">
        <v>8</v>
      </c>
      <c r="L1" s="6" t="s">
        <v>9</v>
      </c>
      <c r="M1" s="6" t="s">
        <v>10</v>
      </c>
      <c r="N1" s="6" t="s">
        <v>193</v>
      </c>
      <c r="O1" s="29" t="s">
        <v>1130</v>
      </c>
    </row>
    <row r="2" spans="1:15" s="22" customFormat="1" ht="45" x14ac:dyDescent="0.25">
      <c r="A2" s="20"/>
      <c r="B2" s="10" t="s">
        <v>837</v>
      </c>
      <c r="C2" s="10" t="s">
        <v>577</v>
      </c>
      <c r="D2" s="10" t="s">
        <v>899</v>
      </c>
      <c r="E2" s="10" t="s">
        <v>958</v>
      </c>
      <c r="F2" s="10" t="s">
        <v>1002</v>
      </c>
      <c r="G2" s="11">
        <v>49</v>
      </c>
      <c r="H2" s="10" t="s">
        <v>1047</v>
      </c>
      <c r="I2" s="10" t="s">
        <v>825</v>
      </c>
      <c r="J2" s="20">
        <f>G2/'Scratch Paper'!L3</f>
        <v>2.7667984189723321E-3</v>
      </c>
      <c r="K2" s="21">
        <f>J2*'Scratch Paper'!A7</f>
        <v>124.50592885375494</v>
      </c>
      <c r="L2" s="21">
        <f>J2*'Scratch Paper'!B7</f>
        <v>186.75889328063241</v>
      </c>
      <c r="M2" s="21">
        <f>J2*'Scratch Paper'!C7</f>
        <v>622.52964426877475</v>
      </c>
      <c r="N2" s="21">
        <f>J2*'Scratch Paper'!D7</f>
        <v>933.79446640316212</v>
      </c>
    </row>
    <row r="3" spans="1:15" s="22" customFormat="1" ht="45" x14ac:dyDescent="0.25">
      <c r="A3" s="20"/>
      <c r="B3" s="10" t="s">
        <v>838</v>
      </c>
      <c r="C3" s="10" t="s">
        <v>577</v>
      </c>
      <c r="D3" s="10" t="s">
        <v>900</v>
      </c>
      <c r="E3" s="10" t="s">
        <v>959</v>
      </c>
      <c r="F3" s="10" t="s">
        <v>1003</v>
      </c>
      <c r="G3" s="11">
        <v>48</v>
      </c>
      <c r="H3" s="10" t="s">
        <v>1048</v>
      </c>
      <c r="I3" s="10" t="s">
        <v>824</v>
      </c>
      <c r="J3" s="20">
        <f>G3/'Scratch Paper'!L3</f>
        <v>2.7103331451157537E-3</v>
      </c>
      <c r="K3" s="21">
        <f>J3*'Scratch Paper'!A7</f>
        <v>121.96499153020892</v>
      </c>
      <c r="L3" s="21">
        <f>J3*'Scratch Paper'!B7</f>
        <v>182.94748729531338</v>
      </c>
      <c r="M3" s="21">
        <f>J3*'Scratch Paper'!C7</f>
        <v>609.82495765104454</v>
      </c>
      <c r="N3" s="21">
        <f>J3*'Scratch Paper'!D7</f>
        <v>914.73743647656693</v>
      </c>
    </row>
    <row r="4" spans="1:15" s="22" customFormat="1" ht="45" x14ac:dyDescent="0.25">
      <c r="A4" s="20"/>
      <c r="B4" s="10" t="s">
        <v>839</v>
      </c>
      <c r="C4" s="10" t="s">
        <v>577</v>
      </c>
      <c r="D4" s="10" t="s">
        <v>901</v>
      </c>
      <c r="E4" s="10" t="s">
        <v>960</v>
      </c>
      <c r="F4" s="10" t="s">
        <v>1004</v>
      </c>
      <c r="G4" s="11">
        <v>47</v>
      </c>
      <c r="H4" s="10" t="s">
        <v>1049</v>
      </c>
      <c r="I4" s="10" t="s">
        <v>250</v>
      </c>
      <c r="J4" s="20">
        <f>G4/'Scratch Paper'!L3</f>
        <v>2.6538678712591758E-3</v>
      </c>
      <c r="K4" s="21">
        <f>J4*'Scratch Paper'!A7</f>
        <v>119.42405420666292</v>
      </c>
      <c r="L4" s="21">
        <f>J4*'Scratch Paper'!B7</f>
        <v>179.13608130999435</v>
      </c>
      <c r="M4" s="21">
        <f>J4*'Scratch Paper'!C7</f>
        <v>597.12027103331457</v>
      </c>
      <c r="N4" s="21">
        <f>J4*'Scratch Paper'!D7</f>
        <v>895.68040654997185</v>
      </c>
    </row>
    <row r="5" spans="1:15" s="22" customFormat="1" ht="30" x14ac:dyDescent="0.25">
      <c r="A5" s="20"/>
      <c r="B5" s="10" t="s">
        <v>840</v>
      </c>
      <c r="C5" s="10" t="s">
        <v>266</v>
      </c>
      <c r="D5" s="10" t="s">
        <v>902</v>
      </c>
      <c r="E5" s="10" t="s">
        <v>961</v>
      </c>
      <c r="F5" s="23" t="s">
        <v>1005</v>
      </c>
      <c r="G5" s="11">
        <v>46</v>
      </c>
      <c r="H5" s="10" t="s">
        <v>1050</v>
      </c>
      <c r="I5" s="10" t="s">
        <v>250</v>
      </c>
      <c r="J5" s="20">
        <f>G5/'Scratch Paper'!L3</f>
        <v>2.5974025974025974E-3</v>
      </c>
      <c r="K5" s="21">
        <f>J5*'Scratch Paper'!A7</f>
        <v>116.88311688311688</v>
      </c>
      <c r="L5" s="21">
        <f>J5*'Scratch Paper'!B7</f>
        <v>175.32467532467533</v>
      </c>
      <c r="M5" s="21">
        <f>J5*'Scratch Paper'!C7</f>
        <v>584.41558441558436</v>
      </c>
      <c r="N5" s="21">
        <f>J5*'Scratch Paper'!D7</f>
        <v>876.62337662337666</v>
      </c>
    </row>
    <row r="6" spans="1:15" s="22" customFormat="1" ht="45" x14ac:dyDescent="0.25">
      <c r="A6" s="20"/>
      <c r="B6" s="10" t="s">
        <v>841</v>
      </c>
      <c r="C6" s="10" t="s">
        <v>577</v>
      </c>
      <c r="D6" s="10" t="s">
        <v>903</v>
      </c>
      <c r="E6" s="10" t="s">
        <v>962</v>
      </c>
      <c r="F6" s="10" t="s">
        <v>1006</v>
      </c>
      <c r="G6" s="11">
        <v>45</v>
      </c>
      <c r="H6" s="10" t="s">
        <v>1051</v>
      </c>
      <c r="I6" s="10" t="s">
        <v>250</v>
      </c>
      <c r="J6" s="20">
        <f>G6/'Scratch Paper'!L3</f>
        <v>2.540937323546019E-3</v>
      </c>
      <c r="K6" s="21">
        <f>J6*'Scratch Paper'!A7</f>
        <v>114.34217955957085</v>
      </c>
      <c r="L6" s="21">
        <f>J6*'Scratch Paper'!B7</f>
        <v>171.51326933935627</v>
      </c>
      <c r="M6" s="21">
        <f>J6*'Scratch Paper'!C7</f>
        <v>571.71089779785427</v>
      </c>
      <c r="N6" s="21">
        <f>J6*'Scratch Paper'!D7</f>
        <v>857.56634669678147</v>
      </c>
    </row>
    <row r="7" spans="1:15" s="22" customFormat="1" ht="30" x14ac:dyDescent="0.25">
      <c r="A7" s="20"/>
      <c r="B7" s="10" t="s">
        <v>842</v>
      </c>
      <c r="C7" s="10" t="s">
        <v>576</v>
      </c>
      <c r="D7" s="10" t="s">
        <v>904</v>
      </c>
      <c r="E7" s="10" t="s">
        <v>963</v>
      </c>
      <c r="F7" s="10" t="s">
        <v>1007</v>
      </c>
      <c r="G7" s="11">
        <v>43</v>
      </c>
      <c r="H7" s="10" t="s">
        <v>1052</v>
      </c>
      <c r="I7" s="10" t="s">
        <v>1104</v>
      </c>
      <c r="J7" s="20">
        <f>G7/'Scratch Paper'!L3</f>
        <v>2.4280067758328627E-3</v>
      </c>
      <c r="K7" s="21">
        <f>J7*'Scratch Paper'!A7</f>
        <v>109.26030491247882</v>
      </c>
      <c r="L7" s="21">
        <f>J7*'Scratch Paper'!B7</f>
        <v>163.89045736871824</v>
      </c>
      <c r="M7" s="21">
        <f>J7*'Scratch Paper'!C7</f>
        <v>546.30152456239409</v>
      </c>
      <c r="N7" s="21">
        <f>J7*'Scratch Paper'!D7</f>
        <v>819.4522868435912</v>
      </c>
    </row>
    <row r="8" spans="1:15" s="22" customFormat="1" ht="30" x14ac:dyDescent="0.25">
      <c r="A8" s="20"/>
      <c r="B8" s="10" t="s">
        <v>54</v>
      </c>
      <c r="C8" s="10" t="s">
        <v>354</v>
      </c>
      <c r="D8" s="10" t="s">
        <v>905</v>
      </c>
      <c r="E8" s="10" t="s">
        <v>964</v>
      </c>
      <c r="F8" s="10" t="s">
        <v>55</v>
      </c>
      <c r="G8" s="11">
        <v>40</v>
      </c>
      <c r="H8" s="10" t="s">
        <v>1053</v>
      </c>
      <c r="I8" s="10" t="s">
        <v>310</v>
      </c>
      <c r="J8" s="20">
        <f>G8/'Scratch Paper'!L3</f>
        <v>2.258610954263128E-3</v>
      </c>
      <c r="K8" s="21">
        <f>J8*'Scratch Paper'!A7</f>
        <v>101.63749294184076</v>
      </c>
      <c r="L8" s="21">
        <f>J8*'Scratch Paper'!B7</f>
        <v>152.45623941276114</v>
      </c>
      <c r="M8" s="21">
        <f>J8*'Scratch Paper'!C7</f>
        <v>508.18746470920382</v>
      </c>
      <c r="N8" s="21">
        <f>J8*'Scratch Paper'!D7</f>
        <v>762.28119706380573</v>
      </c>
    </row>
    <row r="9" spans="1:15" s="22" customFormat="1" ht="30" x14ac:dyDescent="0.25">
      <c r="A9" s="20"/>
      <c r="B9" s="10" t="s">
        <v>843</v>
      </c>
      <c r="C9" s="10" t="s">
        <v>354</v>
      </c>
      <c r="D9" s="10" t="s">
        <v>906</v>
      </c>
      <c r="E9" s="10" t="s">
        <v>124</v>
      </c>
      <c r="F9" s="10" t="s">
        <v>125</v>
      </c>
      <c r="G9" s="11">
        <v>40</v>
      </c>
      <c r="H9" s="10" t="s">
        <v>1054</v>
      </c>
      <c r="I9" s="10" t="s">
        <v>313</v>
      </c>
      <c r="J9" s="20">
        <f>G9/'Scratch Paper'!L3</f>
        <v>2.258610954263128E-3</v>
      </c>
      <c r="K9" s="21">
        <f>J9*'Scratch Paper'!A7</f>
        <v>101.63749294184076</v>
      </c>
      <c r="L9" s="21">
        <f>J9*'Scratch Paper'!B7</f>
        <v>152.45623941276114</v>
      </c>
      <c r="M9" s="21">
        <f>J9*'Scratch Paper'!C7</f>
        <v>508.18746470920382</v>
      </c>
      <c r="N9" s="21">
        <f>J9*'Scratch Paper'!D7</f>
        <v>762.28119706380573</v>
      </c>
    </row>
    <row r="10" spans="1:15" s="22" customFormat="1" ht="30" x14ac:dyDescent="0.25">
      <c r="A10" s="20"/>
      <c r="B10" s="10" t="s">
        <v>844</v>
      </c>
      <c r="C10" s="10" t="s">
        <v>354</v>
      </c>
      <c r="D10" s="10" t="s">
        <v>907</v>
      </c>
      <c r="E10" s="10" t="s">
        <v>965</v>
      </c>
      <c r="F10" s="10" t="s">
        <v>116</v>
      </c>
      <c r="G10" s="11">
        <v>40</v>
      </c>
      <c r="H10" s="10" t="s">
        <v>1055</v>
      </c>
      <c r="I10" s="10" t="s">
        <v>809</v>
      </c>
      <c r="J10" s="20">
        <f>G10/'Scratch Paper'!L3</f>
        <v>2.258610954263128E-3</v>
      </c>
      <c r="K10" s="21">
        <f>J10*'Scratch Paper'!A7</f>
        <v>101.63749294184076</v>
      </c>
      <c r="L10" s="21">
        <f>J10*'Scratch Paper'!B7</f>
        <v>152.45623941276114</v>
      </c>
      <c r="M10" s="21">
        <f>J10*'Scratch Paper'!C7</f>
        <v>508.18746470920382</v>
      </c>
      <c r="N10" s="21">
        <f>J10*'Scratch Paper'!D7</f>
        <v>762.28119706380573</v>
      </c>
    </row>
    <row r="11" spans="1:15" s="22" customFormat="1" ht="30" x14ac:dyDescent="0.25">
      <c r="A11" s="20"/>
      <c r="B11" s="10" t="s">
        <v>845</v>
      </c>
      <c r="C11" s="10" t="s">
        <v>354</v>
      </c>
      <c r="D11" s="10" t="s">
        <v>908</v>
      </c>
      <c r="E11" s="10" t="s">
        <v>171</v>
      </c>
      <c r="F11" s="10" t="s">
        <v>172</v>
      </c>
      <c r="G11" s="11">
        <v>40</v>
      </c>
      <c r="H11" s="10" t="s">
        <v>1056</v>
      </c>
      <c r="I11" s="10" t="s">
        <v>1104</v>
      </c>
      <c r="J11" s="20">
        <f>G11/'Scratch Paper'!L3</f>
        <v>2.258610954263128E-3</v>
      </c>
      <c r="K11" s="21">
        <f>J11*'Scratch Paper'!A7</f>
        <v>101.63749294184076</v>
      </c>
      <c r="L11" s="21">
        <f>J11*'Scratch Paper'!B7</f>
        <v>152.45623941276114</v>
      </c>
      <c r="M11" s="21">
        <f>J11*'Scratch Paper'!C7</f>
        <v>508.18746470920382</v>
      </c>
      <c r="N11" s="21">
        <f>J11*'Scratch Paper'!D7</f>
        <v>762.28119706380573</v>
      </c>
    </row>
    <row r="12" spans="1:15" s="22" customFormat="1" ht="30" x14ac:dyDescent="0.25">
      <c r="A12" s="20"/>
      <c r="B12" s="10" t="s">
        <v>846</v>
      </c>
      <c r="C12" s="10" t="s">
        <v>354</v>
      </c>
      <c r="D12" s="10" t="s">
        <v>909</v>
      </c>
      <c r="E12" s="10" t="s">
        <v>167</v>
      </c>
      <c r="F12" s="10" t="s">
        <v>1008</v>
      </c>
      <c r="G12" s="11">
        <v>40</v>
      </c>
      <c r="H12" s="10" t="s">
        <v>1057</v>
      </c>
      <c r="I12" s="10" t="s">
        <v>814</v>
      </c>
      <c r="J12" s="20">
        <f>G12/'Scratch Paper'!L3</f>
        <v>2.258610954263128E-3</v>
      </c>
      <c r="K12" s="21">
        <f>J12*'Scratch Paper'!A7</f>
        <v>101.63749294184076</v>
      </c>
      <c r="L12" s="21">
        <f>J12*'Scratch Paper'!B7</f>
        <v>152.45623941276114</v>
      </c>
      <c r="M12" s="21">
        <f>J12*'Scratch Paper'!C7</f>
        <v>508.18746470920382</v>
      </c>
      <c r="N12" s="21">
        <f>J12*'Scratch Paper'!D7</f>
        <v>762.28119706380573</v>
      </c>
    </row>
    <row r="13" spans="1:15" s="22" customFormat="1" ht="30" x14ac:dyDescent="0.25">
      <c r="A13" s="20"/>
      <c r="B13" s="10" t="s">
        <v>847</v>
      </c>
      <c r="C13" s="10" t="s">
        <v>354</v>
      </c>
      <c r="D13" s="10" t="s">
        <v>910</v>
      </c>
      <c r="E13" s="10" t="s">
        <v>966</v>
      </c>
      <c r="F13" s="10" t="s">
        <v>1009</v>
      </c>
      <c r="G13" s="11">
        <v>40</v>
      </c>
      <c r="H13" s="10" t="s">
        <v>1058</v>
      </c>
      <c r="I13" s="10" t="s">
        <v>810</v>
      </c>
      <c r="J13" s="20">
        <f>G13/'Scratch Paper'!L3</f>
        <v>2.258610954263128E-3</v>
      </c>
      <c r="K13" s="21">
        <f>J13*'Scratch Paper'!A7</f>
        <v>101.63749294184076</v>
      </c>
      <c r="L13" s="21">
        <f>J13*'Scratch Paper'!B7</f>
        <v>152.45623941276114</v>
      </c>
      <c r="M13" s="21">
        <f>J13*'Scratch Paper'!C7</f>
        <v>508.18746470920382</v>
      </c>
      <c r="N13" s="21">
        <f>J13*'Scratch Paper'!D7</f>
        <v>762.28119706380573</v>
      </c>
    </row>
    <row r="14" spans="1:15" s="22" customFormat="1" ht="30" x14ac:dyDescent="0.25">
      <c r="A14" s="20"/>
      <c r="B14" s="10" t="s">
        <v>848</v>
      </c>
      <c r="C14" s="10" t="s">
        <v>354</v>
      </c>
      <c r="D14" s="10" t="s">
        <v>911</v>
      </c>
      <c r="E14" s="10" t="s">
        <v>61</v>
      </c>
      <c r="F14" s="10" t="s">
        <v>62</v>
      </c>
      <c r="G14" s="11">
        <v>40</v>
      </c>
      <c r="H14" s="10" t="s">
        <v>1059</v>
      </c>
      <c r="I14" s="10" t="s">
        <v>1105</v>
      </c>
      <c r="J14" s="20">
        <f>G14/'Scratch Paper'!L3</f>
        <v>2.258610954263128E-3</v>
      </c>
      <c r="K14" s="21">
        <f>J14*'Scratch Paper'!A7</f>
        <v>101.63749294184076</v>
      </c>
      <c r="L14" s="21">
        <f>J14*'Scratch Paper'!B7</f>
        <v>152.45623941276114</v>
      </c>
      <c r="M14" s="21">
        <f>J14*'Scratch Paper'!C7</f>
        <v>508.18746470920382</v>
      </c>
      <c r="N14" s="21">
        <f>J14*'Scratch Paper'!D7</f>
        <v>762.28119706380573</v>
      </c>
    </row>
    <row r="15" spans="1:15" s="22" customFormat="1" ht="45" x14ac:dyDescent="0.25">
      <c r="A15" s="20"/>
      <c r="B15" s="10" t="s">
        <v>35</v>
      </c>
      <c r="C15" s="10" t="s">
        <v>890</v>
      </c>
      <c r="D15" s="10" t="s">
        <v>912</v>
      </c>
      <c r="E15" s="10" t="s">
        <v>36</v>
      </c>
      <c r="F15" s="10" t="s">
        <v>37</v>
      </c>
      <c r="G15" s="11">
        <v>40</v>
      </c>
      <c r="H15" s="10" t="s">
        <v>1060</v>
      </c>
      <c r="I15" s="10" t="s">
        <v>1106</v>
      </c>
      <c r="J15" s="20">
        <f>G15/'Scratch Paper'!L3</f>
        <v>2.258610954263128E-3</v>
      </c>
      <c r="K15" s="21">
        <f>J15*'Scratch Paper'!A7</f>
        <v>101.63749294184076</v>
      </c>
      <c r="L15" s="21">
        <f>J15*'Scratch Paper'!B7</f>
        <v>152.45623941276114</v>
      </c>
      <c r="M15" s="21">
        <f>J15*'Scratch Paper'!C7</f>
        <v>508.18746470920382</v>
      </c>
      <c r="N15" s="21">
        <f>J15*'Scratch Paper'!D7</f>
        <v>762.28119706380573</v>
      </c>
    </row>
    <row r="16" spans="1:15" s="22" customFormat="1" ht="30" x14ac:dyDescent="0.25">
      <c r="A16" s="20"/>
      <c r="B16" s="24" t="s">
        <v>849</v>
      </c>
      <c r="C16" s="24"/>
      <c r="D16" s="24" t="s">
        <v>913</v>
      </c>
      <c r="E16" s="24" t="s">
        <v>967</v>
      </c>
      <c r="F16" s="24" t="s">
        <v>1010</v>
      </c>
      <c r="G16" s="25">
        <v>40</v>
      </c>
      <c r="H16" s="24" t="s">
        <v>1061</v>
      </c>
      <c r="I16" s="24" t="s">
        <v>1107</v>
      </c>
      <c r="J16" s="20">
        <f>G16/'Scratch Paper'!L3</f>
        <v>2.258610954263128E-3</v>
      </c>
      <c r="K16" s="21">
        <f>J16*'Scratch Paper'!A7</f>
        <v>101.63749294184076</v>
      </c>
      <c r="L16" s="21">
        <f>J16*'Scratch Paper'!B7</f>
        <v>152.45623941276114</v>
      </c>
      <c r="M16" s="21">
        <f>J16*'Scratch Paper'!C7</f>
        <v>508.18746470920382</v>
      </c>
      <c r="N16" s="21">
        <f>J16*'Scratch Paper'!D7</f>
        <v>762.28119706380573</v>
      </c>
    </row>
    <row r="17" spans="1:14" s="22" customFormat="1" ht="30" x14ac:dyDescent="0.25">
      <c r="A17" s="20"/>
      <c r="B17" s="10" t="s">
        <v>850</v>
      </c>
      <c r="C17" s="10" t="s">
        <v>891</v>
      </c>
      <c r="D17" s="10" t="s">
        <v>914</v>
      </c>
      <c r="E17" s="10" t="s">
        <v>968</v>
      </c>
      <c r="F17" s="10" t="s">
        <v>1011</v>
      </c>
      <c r="G17" s="11">
        <v>38</v>
      </c>
      <c r="H17" s="10" t="s">
        <v>1062</v>
      </c>
      <c r="I17" s="10" t="s">
        <v>1108</v>
      </c>
      <c r="J17" s="20">
        <f>G17/'Scratch Paper'!L3</f>
        <v>2.1456804065499717E-3</v>
      </c>
      <c r="K17" s="21">
        <f>J17*'Scratch Paper'!A7</f>
        <v>96.555618294748726</v>
      </c>
      <c r="L17" s="21">
        <f>J17*'Scratch Paper'!B7</f>
        <v>144.83342744212308</v>
      </c>
      <c r="M17" s="21">
        <f>J17*'Scratch Paper'!C7</f>
        <v>482.77809147374364</v>
      </c>
      <c r="N17" s="21">
        <f>J17*'Scratch Paper'!D7</f>
        <v>724.16713721061546</v>
      </c>
    </row>
    <row r="18" spans="1:14" s="22" customFormat="1" ht="30" x14ac:dyDescent="0.25">
      <c r="A18" s="20"/>
      <c r="B18" s="10" t="s">
        <v>851</v>
      </c>
      <c r="C18" s="10" t="s">
        <v>891</v>
      </c>
      <c r="D18" s="10" t="s">
        <v>915</v>
      </c>
      <c r="E18" s="10" t="s">
        <v>105</v>
      </c>
      <c r="F18" s="10" t="s">
        <v>1012</v>
      </c>
      <c r="G18" s="11">
        <v>35</v>
      </c>
      <c r="H18" s="10" t="s">
        <v>1063</v>
      </c>
      <c r="I18" s="10" t="s">
        <v>1109</v>
      </c>
      <c r="J18" s="20">
        <f>G18/'Scratch Paper'!L3</f>
        <v>1.976284584980237E-3</v>
      </c>
      <c r="K18" s="21">
        <f>J18*'Scratch Paper'!A7</f>
        <v>88.932806324110672</v>
      </c>
      <c r="L18" s="21">
        <f>J18*'Scratch Paper'!B7</f>
        <v>133.399209486166</v>
      </c>
      <c r="M18" s="21">
        <f>J18*'Scratch Paper'!C7</f>
        <v>444.66403162055332</v>
      </c>
      <c r="N18" s="21">
        <f>J18*'Scratch Paper'!D7</f>
        <v>666.99604743083</v>
      </c>
    </row>
    <row r="19" spans="1:14" s="22" customFormat="1" ht="30" x14ac:dyDescent="0.25">
      <c r="A19" s="20"/>
      <c r="B19" s="24" t="s">
        <v>852</v>
      </c>
      <c r="C19" s="24" t="s">
        <v>892</v>
      </c>
      <c r="D19" s="24" t="s">
        <v>916</v>
      </c>
      <c r="E19" s="24" t="s">
        <v>969</v>
      </c>
      <c r="F19" s="24" t="s">
        <v>1013</v>
      </c>
      <c r="G19" s="25">
        <v>35</v>
      </c>
      <c r="H19" s="24" t="s">
        <v>1064</v>
      </c>
      <c r="I19" s="24" t="s">
        <v>1110</v>
      </c>
      <c r="J19" s="20">
        <f>G19/'Scratch Paper'!L3</f>
        <v>1.976284584980237E-3</v>
      </c>
      <c r="K19" s="21">
        <f>J19*'Scratch Paper'!A7</f>
        <v>88.932806324110672</v>
      </c>
      <c r="L19" s="21">
        <f>J19*'Scratch Paper'!B7</f>
        <v>133.399209486166</v>
      </c>
      <c r="M19" s="21">
        <f>J19*'Scratch Paper'!C7</f>
        <v>444.66403162055332</v>
      </c>
      <c r="N19" s="21">
        <f>J19*'Scratch Paper'!D7</f>
        <v>666.99604743083</v>
      </c>
    </row>
    <row r="20" spans="1:14" s="22" customFormat="1" ht="30" x14ac:dyDescent="0.25">
      <c r="A20" s="20"/>
      <c r="B20" s="24" t="s">
        <v>48</v>
      </c>
      <c r="C20" s="24"/>
      <c r="D20" s="24" t="s">
        <v>917</v>
      </c>
      <c r="E20" s="24" t="s">
        <v>49</v>
      </c>
      <c r="F20" s="24" t="s">
        <v>50</v>
      </c>
      <c r="G20" s="25">
        <v>35</v>
      </c>
      <c r="H20" s="24" t="s">
        <v>1065</v>
      </c>
      <c r="I20" s="24" t="s">
        <v>1111</v>
      </c>
      <c r="J20" s="20">
        <f>G20/'Scratch Paper'!L3</f>
        <v>1.976284584980237E-3</v>
      </c>
      <c r="K20" s="21">
        <f>J20*'Scratch Paper'!A7</f>
        <v>88.932806324110672</v>
      </c>
      <c r="L20" s="21">
        <f>J20*'Scratch Paper'!B7</f>
        <v>133.399209486166</v>
      </c>
      <c r="M20" s="21">
        <f>J20*'Scratch Paper'!C7</f>
        <v>444.66403162055332</v>
      </c>
      <c r="N20" s="21">
        <f>J20*'Scratch Paper'!D7</f>
        <v>666.99604743083</v>
      </c>
    </row>
    <row r="21" spans="1:14" s="22" customFormat="1" ht="30" x14ac:dyDescent="0.25">
      <c r="A21" s="20"/>
      <c r="B21" s="10" t="s">
        <v>853</v>
      </c>
      <c r="C21" s="10" t="s">
        <v>893</v>
      </c>
      <c r="D21" s="10" t="s">
        <v>918</v>
      </c>
      <c r="E21" s="10" t="s">
        <v>970</v>
      </c>
      <c r="F21" s="10" t="s">
        <v>1014</v>
      </c>
      <c r="G21" s="11">
        <v>32</v>
      </c>
      <c r="H21" s="10" t="s">
        <v>1066</v>
      </c>
      <c r="I21" s="10" t="s">
        <v>814</v>
      </c>
      <c r="J21" s="20">
        <f>G21/'Scratch Paper'!L3</f>
        <v>1.8068887634105025E-3</v>
      </c>
      <c r="K21" s="21">
        <f>J21*'Scratch Paper'!A7</f>
        <v>81.309994353472618</v>
      </c>
      <c r="L21" s="21">
        <f>J21*'Scratch Paper'!B7</f>
        <v>121.96499153020892</v>
      </c>
      <c r="M21" s="21">
        <f>J21*'Scratch Paper'!C7</f>
        <v>406.54997176736305</v>
      </c>
      <c r="N21" s="21">
        <f>J21*'Scratch Paper'!D7</f>
        <v>609.82495765104466</v>
      </c>
    </row>
    <row r="22" spans="1:14" s="22" customFormat="1" ht="30" x14ac:dyDescent="0.25">
      <c r="A22" s="20"/>
      <c r="B22" s="24" t="s">
        <v>158</v>
      </c>
      <c r="C22" s="24" t="s">
        <v>202</v>
      </c>
      <c r="D22" s="24" t="s">
        <v>919</v>
      </c>
      <c r="E22" s="24" t="s">
        <v>159</v>
      </c>
      <c r="F22" s="24" t="s">
        <v>1015</v>
      </c>
      <c r="G22" s="25">
        <v>31</v>
      </c>
      <c r="H22" s="24" t="s">
        <v>1067</v>
      </c>
      <c r="I22" s="24" t="s">
        <v>249</v>
      </c>
      <c r="J22" s="20">
        <f>G22/'Scratch Paper'!L3</f>
        <v>1.7504234895539244E-3</v>
      </c>
      <c r="K22" s="21">
        <f>J22*'Scratch Paper'!A7</f>
        <v>78.7690570299266</v>
      </c>
      <c r="L22" s="21">
        <f>J22*'Scratch Paper'!B7</f>
        <v>118.15358554488989</v>
      </c>
      <c r="M22" s="21">
        <f>J22*'Scratch Paper'!C7</f>
        <v>393.84528514963301</v>
      </c>
      <c r="N22" s="21">
        <f>J22*'Scratch Paper'!D7</f>
        <v>590.76792772444946</v>
      </c>
    </row>
    <row r="23" spans="1:14" s="22" customFormat="1" ht="30" x14ac:dyDescent="0.25">
      <c r="A23" s="20"/>
      <c r="B23" s="24" t="s">
        <v>854</v>
      </c>
      <c r="C23" s="24" t="s">
        <v>892</v>
      </c>
      <c r="D23" s="24" t="s">
        <v>920</v>
      </c>
      <c r="E23" s="24" t="s">
        <v>971</v>
      </c>
      <c r="F23" s="24" t="s">
        <v>1016</v>
      </c>
      <c r="G23" s="25">
        <v>31</v>
      </c>
      <c r="H23" s="24" t="s">
        <v>1068</v>
      </c>
      <c r="I23" s="24" t="s">
        <v>250</v>
      </c>
      <c r="J23" s="20">
        <f>G23/'Scratch Paper'!L3</f>
        <v>1.7504234895539244E-3</v>
      </c>
      <c r="K23" s="21">
        <f>J23*'Scratch Paper'!A7</f>
        <v>78.7690570299266</v>
      </c>
      <c r="L23" s="21">
        <f>J23*'Scratch Paper'!B7</f>
        <v>118.15358554488989</v>
      </c>
      <c r="M23" s="21">
        <f>J23*'Scratch Paper'!C7</f>
        <v>393.84528514963301</v>
      </c>
      <c r="N23" s="21">
        <f>J23*'Scratch Paper'!D7</f>
        <v>590.76792772444946</v>
      </c>
    </row>
    <row r="24" spans="1:14" s="22" customFormat="1" ht="30" x14ac:dyDescent="0.25">
      <c r="A24" s="20"/>
      <c r="B24" s="10" t="s">
        <v>855</v>
      </c>
      <c r="C24" s="10"/>
      <c r="D24" s="10" t="s">
        <v>921</v>
      </c>
      <c r="E24" s="10" t="s">
        <v>972</v>
      </c>
      <c r="F24" s="10" t="s">
        <v>1017</v>
      </c>
      <c r="G24" s="11">
        <v>30</v>
      </c>
      <c r="H24" s="10" t="s">
        <v>1069</v>
      </c>
      <c r="I24" s="10" t="s">
        <v>1112</v>
      </c>
      <c r="J24" s="20">
        <f>G24/'Scratch Paper'!L3</f>
        <v>1.6939582156973462E-3</v>
      </c>
      <c r="K24" s="21">
        <f>J24*'Scratch Paper'!A7</f>
        <v>76.228119706380582</v>
      </c>
      <c r="L24" s="21">
        <f>J24*'Scratch Paper'!B7</f>
        <v>114.34217955957087</v>
      </c>
      <c r="M24" s="21">
        <f>J24*'Scratch Paper'!C7</f>
        <v>381.14059853190292</v>
      </c>
      <c r="N24" s="21">
        <f>J24*'Scratch Paper'!D7</f>
        <v>571.71089779785439</v>
      </c>
    </row>
    <row r="25" spans="1:14" s="22" customFormat="1" ht="30" x14ac:dyDescent="0.25">
      <c r="A25" s="20"/>
      <c r="B25" s="10" t="s">
        <v>856</v>
      </c>
      <c r="C25" s="10" t="s">
        <v>893</v>
      </c>
      <c r="D25" s="10" t="s">
        <v>922</v>
      </c>
      <c r="E25" s="10" t="s">
        <v>973</v>
      </c>
      <c r="F25" s="10" t="s">
        <v>1018</v>
      </c>
      <c r="G25" s="11">
        <v>30</v>
      </c>
      <c r="H25" s="10" t="s">
        <v>1070</v>
      </c>
      <c r="I25" s="10" t="s">
        <v>1113</v>
      </c>
      <c r="J25" s="20">
        <f>G25/'Scratch Paper'!L3</f>
        <v>1.6939582156973462E-3</v>
      </c>
      <c r="K25" s="21">
        <f>J25*'Scratch Paper'!A7</f>
        <v>76.228119706380582</v>
      </c>
      <c r="L25" s="21">
        <f>J25*'Scratch Paper'!B7</f>
        <v>114.34217955957087</v>
      </c>
      <c r="M25" s="21">
        <f>J25*'Scratch Paper'!C7</f>
        <v>381.14059853190292</v>
      </c>
      <c r="N25" s="21">
        <f>J25*'Scratch Paper'!D7</f>
        <v>571.71089779785439</v>
      </c>
    </row>
    <row r="26" spans="1:14" s="22" customFormat="1" ht="30" x14ac:dyDescent="0.25">
      <c r="A26" s="20"/>
      <c r="B26" s="10" t="s">
        <v>857</v>
      </c>
      <c r="C26" s="10" t="s">
        <v>894</v>
      </c>
      <c r="D26" s="10" t="s">
        <v>923</v>
      </c>
      <c r="E26" s="10" t="s">
        <v>974</v>
      </c>
      <c r="F26" s="10" t="s">
        <v>1019</v>
      </c>
      <c r="G26" s="11">
        <v>30</v>
      </c>
      <c r="H26" s="10" t="s">
        <v>1071</v>
      </c>
      <c r="I26" s="10" t="s">
        <v>823</v>
      </c>
      <c r="J26" s="20">
        <f>G26/'Scratch Paper'!L3</f>
        <v>1.6939582156973462E-3</v>
      </c>
      <c r="K26" s="21">
        <f>J26*'Scratch Paper'!A7</f>
        <v>76.228119706380582</v>
      </c>
      <c r="L26" s="21">
        <f>J26*'Scratch Paper'!B7</f>
        <v>114.34217955957087</v>
      </c>
      <c r="M26" s="21">
        <f>J26*'Scratch Paper'!C7</f>
        <v>381.14059853190292</v>
      </c>
      <c r="N26" s="21">
        <f>J26*'Scratch Paper'!D7</f>
        <v>571.71089779785439</v>
      </c>
    </row>
    <row r="27" spans="1:14" s="22" customFormat="1" ht="30" x14ac:dyDescent="0.25">
      <c r="A27" s="20"/>
      <c r="B27" s="10" t="s">
        <v>858</v>
      </c>
      <c r="C27" s="10" t="s">
        <v>895</v>
      </c>
      <c r="D27" s="10" t="s">
        <v>924</v>
      </c>
      <c r="E27" s="10" t="s">
        <v>175</v>
      </c>
      <c r="F27" s="10" t="s">
        <v>176</v>
      </c>
      <c r="G27" s="11">
        <v>30</v>
      </c>
      <c r="H27" s="10" t="s">
        <v>177</v>
      </c>
      <c r="I27" s="10" t="s">
        <v>1114</v>
      </c>
      <c r="J27" s="20">
        <f>G27/'Scratch Paper'!L3</f>
        <v>1.6939582156973462E-3</v>
      </c>
      <c r="K27" s="21">
        <f>J27*'Scratch Paper'!A7</f>
        <v>76.228119706380582</v>
      </c>
      <c r="L27" s="21">
        <f>J27*'Scratch Paper'!B7</f>
        <v>114.34217955957087</v>
      </c>
      <c r="M27" s="21">
        <f>J27*'Scratch Paper'!C7</f>
        <v>381.14059853190292</v>
      </c>
      <c r="N27" s="21">
        <f>J27*'Scratch Paper'!D7</f>
        <v>571.71089779785439</v>
      </c>
    </row>
    <row r="28" spans="1:14" s="22" customFormat="1" ht="30" x14ac:dyDescent="0.25">
      <c r="A28" s="20"/>
      <c r="B28" s="10" t="s">
        <v>859</v>
      </c>
      <c r="C28" s="10" t="s">
        <v>891</v>
      </c>
      <c r="D28" s="10" t="s">
        <v>925</v>
      </c>
      <c r="E28" s="10"/>
      <c r="F28" s="10" t="s">
        <v>1020</v>
      </c>
      <c r="G28" s="11">
        <v>29</v>
      </c>
      <c r="H28" s="10" t="s">
        <v>1072</v>
      </c>
      <c r="I28" s="10" t="s">
        <v>1115</v>
      </c>
      <c r="J28" s="20">
        <f>G28/'Scratch Paper'!L3</f>
        <v>1.6374929418407679E-3</v>
      </c>
      <c r="K28" s="21">
        <f>J28*'Scratch Paper'!A7</f>
        <v>73.68718238283455</v>
      </c>
      <c r="L28" s="21">
        <f>J28*'Scratch Paper'!B7</f>
        <v>110.53077357425182</v>
      </c>
      <c r="M28" s="21">
        <f>J28*'Scratch Paper'!C7</f>
        <v>368.43591191417278</v>
      </c>
      <c r="N28" s="21">
        <f>J28*'Scratch Paper'!D7</f>
        <v>552.65386787125919</v>
      </c>
    </row>
    <row r="29" spans="1:14" s="22" customFormat="1" ht="30" x14ac:dyDescent="0.25">
      <c r="A29" s="20"/>
      <c r="B29" s="10" t="s">
        <v>860</v>
      </c>
      <c r="C29" s="10" t="s">
        <v>349</v>
      </c>
      <c r="D29" s="10" t="s">
        <v>926</v>
      </c>
      <c r="E29" s="10" t="s">
        <v>975</v>
      </c>
      <c r="F29" s="10" t="s">
        <v>21</v>
      </c>
      <c r="G29" s="11">
        <v>28</v>
      </c>
      <c r="H29" s="10" t="s">
        <v>1073</v>
      </c>
      <c r="I29" s="10" t="s">
        <v>811</v>
      </c>
      <c r="J29" s="20">
        <f>G29/'Scratch Paper'!L3</f>
        <v>1.5810276679841897E-3</v>
      </c>
      <c r="K29" s="21">
        <f>J29*'Scratch Paper'!A7</f>
        <v>71.146245059288532</v>
      </c>
      <c r="L29" s="21">
        <f>J29*'Scratch Paper'!B7</f>
        <v>106.71936758893281</v>
      </c>
      <c r="M29" s="21">
        <f>J29*'Scratch Paper'!C7</f>
        <v>355.73122529644269</v>
      </c>
      <c r="N29" s="21">
        <f>J29*'Scratch Paper'!D7</f>
        <v>533.596837944664</v>
      </c>
    </row>
    <row r="30" spans="1:14" s="22" customFormat="1" ht="45" x14ac:dyDescent="0.25">
      <c r="A30" s="20"/>
      <c r="B30" s="10" t="s">
        <v>861</v>
      </c>
      <c r="C30" s="10" t="s">
        <v>577</v>
      </c>
      <c r="D30" s="10" t="s">
        <v>927</v>
      </c>
      <c r="E30" s="10" t="s">
        <v>976</v>
      </c>
      <c r="F30" s="10" t="s">
        <v>1021</v>
      </c>
      <c r="G30" s="11">
        <v>26</v>
      </c>
      <c r="H30" s="10" t="s">
        <v>1074</v>
      </c>
      <c r="I30" s="10" t="s">
        <v>1116</v>
      </c>
      <c r="J30" s="20">
        <f>G30/'Scratch Paper'!L3</f>
        <v>1.4680971202710334E-3</v>
      </c>
      <c r="K30" s="21">
        <f>J30*'Scratch Paper'!A7</f>
        <v>66.064370412196496</v>
      </c>
      <c r="L30" s="21">
        <f>J30*'Scratch Paper'!B7</f>
        <v>99.096555618294758</v>
      </c>
      <c r="M30" s="21">
        <f>J30*'Scratch Paper'!C7</f>
        <v>330.32185206098251</v>
      </c>
      <c r="N30" s="21">
        <f>J30*'Scratch Paper'!D7</f>
        <v>495.48277809147379</v>
      </c>
    </row>
    <row r="31" spans="1:14" s="22" customFormat="1" ht="30" x14ac:dyDescent="0.25">
      <c r="A31" s="20"/>
      <c r="B31" s="24" t="s">
        <v>862</v>
      </c>
      <c r="C31" s="24" t="s">
        <v>892</v>
      </c>
      <c r="D31" s="24" t="s">
        <v>928</v>
      </c>
      <c r="E31" s="24" t="s">
        <v>977</v>
      </c>
      <c r="F31" s="24" t="s">
        <v>1022</v>
      </c>
      <c r="G31" s="25">
        <v>26</v>
      </c>
      <c r="H31" s="24" t="s">
        <v>1075</v>
      </c>
      <c r="I31" s="24" t="s">
        <v>496</v>
      </c>
      <c r="J31" s="20">
        <f>G31/'Scratch Paper'!L3</f>
        <v>1.4680971202710334E-3</v>
      </c>
      <c r="K31" s="21">
        <f>J31*'Scratch Paper'!A7</f>
        <v>66.064370412196496</v>
      </c>
      <c r="L31" s="21">
        <f>J31*'Scratch Paper'!B7</f>
        <v>99.096555618294758</v>
      </c>
      <c r="M31" s="21">
        <f>J31*'Scratch Paper'!C7</f>
        <v>330.32185206098251</v>
      </c>
      <c r="N31" s="21">
        <f>J31*'Scratch Paper'!D7</f>
        <v>495.48277809147379</v>
      </c>
    </row>
    <row r="32" spans="1:14" s="22" customFormat="1" ht="30" x14ac:dyDescent="0.25">
      <c r="A32" s="20"/>
      <c r="B32" s="10" t="s">
        <v>863</v>
      </c>
      <c r="C32" s="10" t="s">
        <v>896</v>
      </c>
      <c r="D32" s="10" t="s">
        <v>929</v>
      </c>
      <c r="E32" s="10" t="s">
        <v>978</v>
      </c>
      <c r="F32" s="10" t="s">
        <v>32</v>
      </c>
      <c r="G32" s="11">
        <v>25</v>
      </c>
      <c r="H32" s="10" t="s">
        <v>1076</v>
      </c>
      <c r="I32" s="10" t="s">
        <v>1117</v>
      </c>
      <c r="J32" s="20">
        <f>G32/'Scratch Paper'!L3</f>
        <v>1.411631846414455E-3</v>
      </c>
      <c r="K32" s="21">
        <f>J32*'Scratch Paper'!A7</f>
        <v>63.523433088650478</v>
      </c>
      <c r="L32" s="21">
        <f>J32*'Scratch Paper'!B7</f>
        <v>95.285149632975717</v>
      </c>
      <c r="M32" s="21">
        <f>J32*'Scratch Paper'!C7</f>
        <v>317.61716544325236</v>
      </c>
      <c r="N32" s="21">
        <f>J32*'Scratch Paper'!D7</f>
        <v>476.42574816487854</v>
      </c>
    </row>
    <row r="33" spans="1:14" s="22" customFormat="1" ht="30" x14ac:dyDescent="0.25">
      <c r="A33" s="20"/>
      <c r="B33" s="10" t="s">
        <v>864</v>
      </c>
      <c r="C33" s="10" t="s">
        <v>891</v>
      </c>
      <c r="D33" s="10" t="s">
        <v>930</v>
      </c>
      <c r="E33" s="10" t="s">
        <v>979</v>
      </c>
      <c r="F33" s="10" t="s">
        <v>1023</v>
      </c>
      <c r="G33" s="11">
        <v>25</v>
      </c>
      <c r="H33" s="10" t="s">
        <v>1077</v>
      </c>
      <c r="I33" s="10" t="s">
        <v>1118</v>
      </c>
      <c r="J33" s="20">
        <f>G33/'Scratch Paper'!L3</f>
        <v>1.411631846414455E-3</v>
      </c>
      <c r="K33" s="21">
        <f>J33*'Scratch Paper'!A7</f>
        <v>63.523433088650478</v>
      </c>
      <c r="L33" s="21">
        <f>J33*'Scratch Paper'!B7</f>
        <v>95.285149632975717</v>
      </c>
      <c r="M33" s="21">
        <f>J33*'Scratch Paper'!C7</f>
        <v>317.61716544325236</v>
      </c>
      <c r="N33" s="21">
        <f>J33*'Scratch Paper'!D7</f>
        <v>476.42574816487854</v>
      </c>
    </row>
    <row r="34" spans="1:14" s="22" customFormat="1" ht="45" x14ac:dyDescent="0.25">
      <c r="A34" s="20"/>
      <c r="B34" s="10" t="s">
        <v>865</v>
      </c>
      <c r="C34" s="10" t="s">
        <v>577</v>
      </c>
      <c r="D34" s="10" t="s">
        <v>931</v>
      </c>
      <c r="E34" s="10" t="s">
        <v>980</v>
      </c>
      <c r="F34" s="26" t="s">
        <v>1024</v>
      </c>
      <c r="G34" s="11">
        <v>24</v>
      </c>
      <c r="H34" s="10" t="s">
        <v>1078</v>
      </c>
      <c r="I34" s="10" t="s">
        <v>1114</v>
      </c>
      <c r="J34" s="20">
        <f>G34/'Scratch Paper'!L3</f>
        <v>1.3551665725578769E-3</v>
      </c>
      <c r="K34" s="21">
        <f>J34*'Scratch Paper'!A7</f>
        <v>60.98249576510446</v>
      </c>
      <c r="L34" s="21">
        <f>J34*'Scratch Paper'!B7</f>
        <v>91.47374364765669</v>
      </c>
      <c r="M34" s="21">
        <f>J34*'Scratch Paper'!C7</f>
        <v>304.91247882552227</v>
      </c>
      <c r="N34" s="21">
        <f>J34*'Scratch Paper'!D7</f>
        <v>457.36871823828346</v>
      </c>
    </row>
    <row r="35" spans="1:14" s="22" customFormat="1" ht="45" x14ac:dyDescent="0.25">
      <c r="A35" s="20"/>
      <c r="B35" s="10" t="s">
        <v>866</v>
      </c>
      <c r="C35" s="10" t="s">
        <v>577</v>
      </c>
      <c r="D35" s="10" t="s">
        <v>932</v>
      </c>
      <c r="E35" s="10" t="s">
        <v>981</v>
      </c>
      <c r="F35" s="10" t="s">
        <v>716</v>
      </c>
      <c r="G35" s="11">
        <v>23</v>
      </c>
      <c r="H35" s="10" t="s">
        <v>1079</v>
      </c>
      <c r="I35" s="10" t="s">
        <v>249</v>
      </c>
      <c r="J35" s="20">
        <f>G35/'Scratch Paper'!L3</f>
        <v>1.2987012987012987E-3</v>
      </c>
      <c r="K35" s="21">
        <f>J35*'Scratch Paper'!A7</f>
        <v>58.441558441558442</v>
      </c>
      <c r="L35" s="21">
        <f>J35*'Scratch Paper'!B7</f>
        <v>87.662337662337663</v>
      </c>
      <c r="M35" s="21">
        <f>J35*'Scratch Paper'!C7</f>
        <v>292.20779220779218</v>
      </c>
      <c r="N35" s="21">
        <f>J35*'Scratch Paper'!D7</f>
        <v>438.31168831168833</v>
      </c>
    </row>
    <row r="36" spans="1:14" s="22" customFormat="1" ht="30" x14ac:dyDescent="0.25">
      <c r="A36" s="20"/>
      <c r="B36" s="10" t="s">
        <v>867</v>
      </c>
      <c r="C36" s="10" t="s">
        <v>891</v>
      </c>
      <c r="D36" s="10" t="s">
        <v>933</v>
      </c>
      <c r="E36" s="10" t="s">
        <v>34</v>
      </c>
      <c r="F36" s="10" t="s">
        <v>1025</v>
      </c>
      <c r="G36" s="11">
        <v>23</v>
      </c>
      <c r="H36" s="10" t="s">
        <v>1080</v>
      </c>
      <c r="I36" s="10" t="s">
        <v>1119</v>
      </c>
      <c r="J36" s="20">
        <f>G36/'Scratch Paper'!L3</f>
        <v>1.2987012987012987E-3</v>
      </c>
      <c r="K36" s="21">
        <f>J36*'Scratch Paper'!A7</f>
        <v>58.441558441558442</v>
      </c>
      <c r="L36" s="21">
        <f>J36*'Scratch Paper'!B7</f>
        <v>87.662337662337663</v>
      </c>
      <c r="M36" s="21">
        <f>J36*'Scratch Paper'!C7</f>
        <v>292.20779220779218</v>
      </c>
      <c r="N36" s="21">
        <f>J36*'Scratch Paper'!D7</f>
        <v>438.31168831168833</v>
      </c>
    </row>
    <row r="37" spans="1:14" s="22" customFormat="1" ht="30" x14ac:dyDescent="0.25">
      <c r="A37" s="20"/>
      <c r="B37" s="24" t="s">
        <v>868</v>
      </c>
      <c r="C37" s="24"/>
      <c r="D37" s="24" t="s">
        <v>934</v>
      </c>
      <c r="E37" s="24" t="s">
        <v>982</v>
      </c>
      <c r="F37" s="24" t="s">
        <v>1026</v>
      </c>
      <c r="G37" s="25">
        <v>23</v>
      </c>
      <c r="H37" s="24" t="s">
        <v>1081</v>
      </c>
      <c r="I37" s="24" t="s">
        <v>1120</v>
      </c>
      <c r="J37" s="20">
        <f>G37/'Scratch Paper'!L3</f>
        <v>1.2987012987012987E-3</v>
      </c>
      <c r="K37" s="21">
        <f>J37*'Scratch Paper'!A7</f>
        <v>58.441558441558442</v>
      </c>
      <c r="L37" s="21">
        <f>J37*'Scratch Paper'!B7</f>
        <v>87.662337662337663</v>
      </c>
      <c r="M37" s="21">
        <f>J37*'Scratch Paper'!C7</f>
        <v>292.20779220779218</v>
      </c>
      <c r="N37" s="21">
        <f>J37*'Scratch Paper'!D7</f>
        <v>438.31168831168833</v>
      </c>
    </row>
    <row r="38" spans="1:14" s="22" customFormat="1" ht="30" x14ac:dyDescent="0.25">
      <c r="A38" s="20"/>
      <c r="B38" s="24" t="s">
        <v>869</v>
      </c>
      <c r="C38" s="24" t="s">
        <v>892</v>
      </c>
      <c r="D38" s="24" t="s">
        <v>935</v>
      </c>
      <c r="E38" s="24" t="s">
        <v>983</v>
      </c>
      <c r="F38" s="24" t="s">
        <v>1027</v>
      </c>
      <c r="G38" s="25">
        <v>23</v>
      </c>
      <c r="H38" s="24" t="s">
        <v>1082</v>
      </c>
      <c r="I38" s="24" t="s">
        <v>514</v>
      </c>
      <c r="J38" s="20">
        <f>G38/'Scratch Paper'!L3</f>
        <v>1.2987012987012987E-3</v>
      </c>
      <c r="K38" s="21">
        <f>J38*'Scratch Paper'!A7</f>
        <v>58.441558441558442</v>
      </c>
      <c r="L38" s="21">
        <f>J38*'Scratch Paper'!B7</f>
        <v>87.662337662337663</v>
      </c>
      <c r="M38" s="21">
        <f>J38*'Scratch Paper'!C7</f>
        <v>292.20779220779218</v>
      </c>
      <c r="N38" s="21">
        <f>J38*'Scratch Paper'!D7</f>
        <v>438.31168831168833</v>
      </c>
    </row>
    <row r="39" spans="1:14" s="22" customFormat="1" ht="45" x14ac:dyDescent="0.25">
      <c r="A39" s="20"/>
      <c r="B39" s="10" t="s">
        <v>870</v>
      </c>
      <c r="C39" s="10" t="s">
        <v>577</v>
      </c>
      <c r="D39" s="10" t="s">
        <v>936</v>
      </c>
      <c r="E39" s="10" t="s">
        <v>984</v>
      </c>
      <c r="F39" s="10" t="s">
        <v>1028</v>
      </c>
      <c r="G39" s="11">
        <v>22</v>
      </c>
      <c r="H39" s="10" t="s">
        <v>1083</v>
      </c>
      <c r="I39" s="10" t="s">
        <v>823</v>
      </c>
      <c r="J39" s="20">
        <f>G39/'Scratch Paper'!L3</f>
        <v>1.2422360248447205E-3</v>
      </c>
      <c r="K39" s="21">
        <f>J39*'Scratch Paper'!A7</f>
        <v>55.900621118012424</v>
      </c>
      <c r="L39" s="21">
        <f>J39*'Scratch Paper'!B7</f>
        <v>83.850931677018636</v>
      </c>
      <c r="M39" s="21">
        <f>J39*'Scratch Paper'!C7</f>
        <v>279.50310559006215</v>
      </c>
      <c r="N39" s="21">
        <f>J39*'Scratch Paper'!D7</f>
        <v>419.25465838509319</v>
      </c>
    </row>
    <row r="40" spans="1:14" s="22" customFormat="1" ht="30" x14ac:dyDescent="0.25">
      <c r="A40" s="20"/>
      <c r="B40" s="24" t="s">
        <v>871</v>
      </c>
      <c r="C40" s="24" t="s">
        <v>892</v>
      </c>
      <c r="D40" s="24" t="s">
        <v>937</v>
      </c>
      <c r="E40" s="24" t="s">
        <v>985</v>
      </c>
      <c r="F40" s="24" t="s">
        <v>1029</v>
      </c>
      <c r="G40" s="25">
        <v>22</v>
      </c>
      <c r="H40" s="24" t="s">
        <v>1084</v>
      </c>
      <c r="I40" s="24" t="s">
        <v>1121</v>
      </c>
      <c r="J40" s="20">
        <f>G40/'Scratch Paper'!L3</f>
        <v>1.2422360248447205E-3</v>
      </c>
      <c r="K40" s="21">
        <f>J40*'Scratch Paper'!A7</f>
        <v>55.900621118012424</v>
      </c>
      <c r="L40" s="21">
        <f>J40*'Scratch Paper'!B7</f>
        <v>83.850931677018636</v>
      </c>
      <c r="M40" s="21">
        <f>J40*'Scratch Paper'!C7</f>
        <v>279.50310559006215</v>
      </c>
      <c r="N40" s="21">
        <f>J40*'Scratch Paper'!D7</f>
        <v>419.25465838509319</v>
      </c>
    </row>
    <row r="41" spans="1:14" s="22" customFormat="1" ht="30" x14ac:dyDescent="0.25">
      <c r="A41" s="20"/>
      <c r="B41" s="10" t="s">
        <v>872</v>
      </c>
      <c r="C41" s="10" t="s">
        <v>897</v>
      </c>
      <c r="D41" s="10" t="s">
        <v>938</v>
      </c>
      <c r="E41" s="10" t="s">
        <v>986</v>
      </c>
      <c r="F41" s="10" t="s">
        <v>1030</v>
      </c>
      <c r="G41" s="11">
        <v>20</v>
      </c>
      <c r="H41" s="10" t="s">
        <v>1085</v>
      </c>
      <c r="I41" s="10" t="s">
        <v>308</v>
      </c>
      <c r="J41" s="20">
        <f>G41/'Scratch Paper'!L3</f>
        <v>1.129305477131564E-3</v>
      </c>
      <c r="K41" s="21">
        <f>J41*'Scratch Paper'!A7</f>
        <v>50.818746470920381</v>
      </c>
      <c r="L41" s="21">
        <f>J41*'Scratch Paper'!B7</f>
        <v>76.228119706380568</v>
      </c>
      <c r="M41" s="21">
        <f>J41*'Scratch Paper'!C7</f>
        <v>254.09373235460191</v>
      </c>
      <c r="N41" s="21">
        <f>J41*'Scratch Paper'!D7</f>
        <v>381.14059853190287</v>
      </c>
    </row>
    <row r="42" spans="1:14" s="22" customFormat="1" ht="30" x14ac:dyDescent="0.25">
      <c r="A42" s="20"/>
      <c r="B42" s="10" t="s">
        <v>873</v>
      </c>
      <c r="C42" s="10" t="s">
        <v>891</v>
      </c>
      <c r="D42" s="10" t="s">
        <v>939</v>
      </c>
      <c r="E42" s="10" t="s">
        <v>987</v>
      </c>
      <c r="F42" s="10" t="s">
        <v>1031</v>
      </c>
      <c r="G42" s="11">
        <v>20</v>
      </c>
      <c r="H42" s="10" t="s">
        <v>1086</v>
      </c>
      <c r="I42" s="10" t="s">
        <v>497</v>
      </c>
      <c r="J42" s="20">
        <f>G42/'Scratch Paper'!L3</f>
        <v>1.129305477131564E-3</v>
      </c>
      <c r="K42" s="21">
        <f>J42*'Scratch Paper'!A7</f>
        <v>50.818746470920381</v>
      </c>
      <c r="L42" s="21">
        <f>J42*'Scratch Paper'!B7</f>
        <v>76.228119706380568</v>
      </c>
      <c r="M42" s="21">
        <f>J42*'Scratch Paper'!C7</f>
        <v>254.09373235460191</v>
      </c>
      <c r="N42" s="21">
        <f>J42*'Scratch Paper'!D7</f>
        <v>381.14059853190287</v>
      </c>
    </row>
    <row r="43" spans="1:14" s="22" customFormat="1" ht="30" x14ac:dyDescent="0.25">
      <c r="A43" s="20"/>
      <c r="B43" s="10" t="s">
        <v>874</v>
      </c>
      <c r="C43" s="10" t="s">
        <v>891</v>
      </c>
      <c r="D43" s="10" t="s">
        <v>940</v>
      </c>
      <c r="E43" s="10" t="s">
        <v>988</v>
      </c>
      <c r="F43" s="10" t="s">
        <v>1032</v>
      </c>
      <c r="G43" s="11">
        <v>20</v>
      </c>
      <c r="H43" s="10" t="s">
        <v>1087</v>
      </c>
      <c r="I43" s="10" t="s">
        <v>1122</v>
      </c>
      <c r="J43" s="20">
        <f>G43/'Scratch Paper'!L3</f>
        <v>1.129305477131564E-3</v>
      </c>
      <c r="K43" s="21">
        <f>J43*'Scratch Paper'!A7</f>
        <v>50.818746470920381</v>
      </c>
      <c r="L43" s="21">
        <f>J43*'Scratch Paper'!B7</f>
        <v>76.228119706380568</v>
      </c>
      <c r="M43" s="21">
        <f>J43*'Scratch Paper'!C7</f>
        <v>254.09373235460191</v>
      </c>
      <c r="N43" s="21">
        <f>J43*'Scratch Paper'!D7</f>
        <v>381.14059853190287</v>
      </c>
    </row>
    <row r="44" spans="1:14" s="22" customFormat="1" ht="30" x14ac:dyDescent="0.25">
      <c r="A44" s="20"/>
      <c r="B44" s="24" t="s">
        <v>56</v>
      </c>
      <c r="C44" s="24" t="s">
        <v>202</v>
      </c>
      <c r="D44" s="24" t="s">
        <v>941</v>
      </c>
      <c r="E44" s="24" t="s">
        <v>989</v>
      </c>
      <c r="F44" s="24" t="s">
        <v>57</v>
      </c>
      <c r="G44" s="25">
        <v>20</v>
      </c>
      <c r="H44" s="24" t="s">
        <v>1088</v>
      </c>
      <c r="I44" s="24" t="s">
        <v>501</v>
      </c>
      <c r="J44" s="20">
        <f>G44/'Scratch Paper'!L3</f>
        <v>1.129305477131564E-3</v>
      </c>
      <c r="K44" s="21">
        <f>J44*'Scratch Paper'!A7</f>
        <v>50.818746470920381</v>
      </c>
      <c r="L44" s="21">
        <f>J44*'Scratch Paper'!B7</f>
        <v>76.228119706380568</v>
      </c>
      <c r="M44" s="21">
        <f>J44*'Scratch Paper'!C7</f>
        <v>254.09373235460191</v>
      </c>
      <c r="N44" s="21">
        <f>J44*'Scratch Paper'!D7</f>
        <v>381.14059853190287</v>
      </c>
    </row>
    <row r="45" spans="1:14" s="22" customFormat="1" ht="30" x14ac:dyDescent="0.25">
      <c r="A45" s="20"/>
      <c r="B45" s="10" t="s">
        <v>875</v>
      </c>
      <c r="C45" s="10" t="s">
        <v>891</v>
      </c>
      <c r="D45" s="10" t="s">
        <v>942</v>
      </c>
      <c r="E45" s="10" t="s">
        <v>990</v>
      </c>
      <c r="F45" s="10" t="s">
        <v>1033</v>
      </c>
      <c r="G45" s="11">
        <v>18</v>
      </c>
      <c r="H45" s="10" t="s">
        <v>1089</v>
      </c>
      <c r="I45" s="10" t="s">
        <v>519</v>
      </c>
      <c r="J45" s="20">
        <f>G45/'Scratch Paper'!L3</f>
        <v>1.0163749294184077E-3</v>
      </c>
      <c r="K45" s="21">
        <f>J45*'Scratch Paper'!A7</f>
        <v>45.736871823828345</v>
      </c>
      <c r="L45" s="21">
        <f>J45*'Scratch Paper'!B7</f>
        <v>68.605307735742514</v>
      </c>
      <c r="M45" s="21">
        <f>J45*'Scratch Paper'!C7</f>
        <v>228.68435911914173</v>
      </c>
      <c r="N45" s="21">
        <f>J45*'Scratch Paper'!D7</f>
        <v>343.0265386787126</v>
      </c>
    </row>
    <row r="46" spans="1:14" s="22" customFormat="1" ht="30" x14ac:dyDescent="0.25">
      <c r="A46" s="20"/>
      <c r="B46" s="24" t="s">
        <v>876</v>
      </c>
      <c r="C46" s="24" t="s">
        <v>892</v>
      </c>
      <c r="D46" s="24" t="s">
        <v>943</v>
      </c>
      <c r="E46" s="24" t="s">
        <v>991</v>
      </c>
      <c r="F46" s="24" t="s">
        <v>1034</v>
      </c>
      <c r="G46" s="25">
        <v>16</v>
      </c>
      <c r="H46" s="24" t="s">
        <v>1090</v>
      </c>
      <c r="I46" s="24" t="s">
        <v>1122</v>
      </c>
      <c r="J46" s="20">
        <f>G46/'Scratch Paper'!L3</f>
        <v>9.0344438170525127E-4</v>
      </c>
      <c r="K46" s="21">
        <f>J46*'Scratch Paper'!A7</f>
        <v>40.654997176736309</v>
      </c>
      <c r="L46" s="21">
        <f>J46*'Scratch Paper'!B7</f>
        <v>60.98249576510446</v>
      </c>
      <c r="M46" s="21">
        <f>J46*'Scratch Paper'!C7</f>
        <v>203.27498588368152</v>
      </c>
      <c r="N46" s="21">
        <f>J46*'Scratch Paper'!D7</f>
        <v>304.91247882552233</v>
      </c>
    </row>
    <row r="47" spans="1:14" s="22" customFormat="1" x14ac:dyDescent="0.25">
      <c r="A47" s="20"/>
      <c r="B47" s="10" t="s">
        <v>877</v>
      </c>
      <c r="C47" s="10" t="s">
        <v>898</v>
      </c>
      <c r="D47" s="10" t="s">
        <v>944</v>
      </c>
      <c r="E47" s="10" t="s">
        <v>992</v>
      </c>
      <c r="F47" s="10" t="s">
        <v>1035</v>
      </c>
      <c r="G47" s="11">
        <v>15</v>
      </c>
      <c r="H47" s="10" t="s">
        <v>1091</v>
      </c>
      <c r="I47" s="10" t="s">
        <v>1123</v>
      </c>
      <c r="J47" s="20">
        <f>G47/'Scratch Paper'!L3</f>
        <v>8.4697910784867312E-4</v>
      </c>
      <c r="K47" s="21">
        <f>J47*'Scratch Paper'!A7</f>
        <v>38.114059853190291</v>
      </c>
      <c r="L47" s="21">
        <f>J47*'Scratch Paper'!B7</f>
        <v>57.171089779785433</v>
      </c>
      <c r="M47" s="21">
        <f>J47*'Scratch Paper'!C7</f>
        <v>190.57029926595146</v>
      </c>
      <c r="N47" s="21">
        <f>J47*'Scratch Paper'!D7</f>
        <v>285.85544889892719</v>
      </c>
    </row>
    <row r="48" spans="1:14" s="22" customFormat="1" ht="30" x14ac:dyDescent="0.25">
      <c r="A48" s="20"/>
      <c r="B48" s="10" t="s">
        <v>878</v>
      </c>
      <c r="C48" s="10" t="s">
        <v>891</v>
      </c>
      <c r="D48" s="10" t="s">
        <v>945</v>
      </c>
      <c r="E48" s="10" t="s">
        <v>993</v>
      </c>
      <c r="F48" s="10" t="s">
        <v>1036</v>
      </c>
      <c r="G48" s="11">
        <v>15</v>
      </c>
      <c r="H48" s="10" t="s">
        <v>1092</v>
      </c>
      <c r="I48" s="10" t="s">
        <v>1124</v>
      </c>
      <c r="J48" s="20">
        <f>G48/'Scratch Paper'!L3</f>
        <v>8.4697910784867312E-4</v>
      </c>
      <c r="K48" s="21">
        <f>J48*'Scratch Paper'!A7</f>
        <v>38.114059853190291</v>
      </c>
      <c r="L48" s="21">
        <f>J48*'Scratch Paper'!B7</f>
        <v>57.171089779785433</v>
      </c>
      <c r="M48" s="21">
        <f>J48*'Scratch Paper'!C7</f>
        <v>190.57029926595146</v>
      </c>
      <c r="N48" s="21">
        <f>J48*'Scratch Paper'!D7</f>
        <v>285.85544889892719</v>
      </c>
    </row>
    <row r="49" spans="2:15" s="22" customFormat="1" ht="30" x14ac:dyDescent="0.25">
      <c r="B49" s="10" t="s">
        <v>879</v>
      </c>
      <c r="C49" s="10" t="s">
        <v>895</v>
      </c>
      <c r="D49" s="10" t="s">
        <v>946</v>
      </c>
      <c r="E49" s="10" t="s">
        <v>46</v>
      </c>
      <c r="F49" s="10" t="s">
        <v>47</v>
      </c>
      <c r="G49" s="11">
        <v>15</v>
      </c>
      <c r="H49" s="10" t="s">
        <v>1093</v>
      </c>
      <c r="I49" s="10" t="s">
        <v>1125</v>
      </c>
      <c r="J49" s="20">
        <f>G49/'Scratch Paper'!L3</f>
        <v>8.4697910784867312E-4</v>
      </c>
      <c r="K49" s="21">
        <f>J49*'Scratch Paper'!A7</f>
        <v>38.114059853190291</v>
      </c>
      <c r="L49" s="21">
        <f>J49*'Scratch Paper'!B7</f>
        <v>57.171089779785433</v>
      </c>
      <c r="M49" s="21">
        <f>J49*'Scratch Paper'!C7</f>
        <v>190.57029926595146</v>
      </c>
      <c r="N49" s="21">
        <f>J49*'Scratch Paper'!D7</f>
        <v>285.85544889892719</v>
      </c>
    </row>
    <row r="50" spans="2:15" s="22" customFormat="1" ht="30" x14ac:dyDescent="0.25">
      <c r="B50" s="10" t="s">
        <v>880</v>
      </c>
      <c r="C50" s="10" t="s">
        <v>895</v>
      </c>
      <c r="D50" s="10" t="s">
        <v>947</v>
      </c>
      <c r="E50" s="10" t="s">
        <v>994</v>
      </c>
      <c r="F50" s="10" t="s">
        <v>1037</v>
      </c>
      <c r="G50" s="11">
        <v>13</v>
      </c>
      <c r="H50" s="10" t="s">
        <v>1094</v>
      </c>
      <c r="I50" s="10" t="s">
        <v>1112</v>
      </c>
      <c r="J50" s="20">
        <f>G50/'Scratch Paper'!L3</f>
        <v>7.3404856013551669E-4</v>
      </c>
      <c r="K50" s="21">
        <f>J50*'Scratch Paper'!A7</f>
        <v>33.032185206098248</v>
      </c>
      <c r="L50" s="21">
        <f>J50*'Scratch Paper'!B7</f>
        <v>49.548277809147379</v>
      </c>
      <c r="M50" s="21">
        <f>J50*'Scratch Paper'!C7</f>
        <v>165.16092603049125</v>
      </c>
      <c r="N50" s="21">
        <f>J50*'Scratch Paper'!D7</f>
        <v>247.7413890457369</v>
      </c>
      <c r="O50" s="20" t="s">
        <v>1131</v>
      </c>
    </row>
    <row r="51" spans="2:15" s="22" customFormat="1" ht="30" x14ac:dyDescent="0.25">
      <c r="B51" s="10" t="s">
        <v>881</v>
      </c>
      <c r="C51" s="10" t="s">
        <v>895</v>
      </c>
      <c r="D51" s="10" t="s">
        <v>948</v>
      </c>
      <c r="E51" s="10" t="s">
        <v>995</v>
      </c>
      <c r="F51" s="10" t="s">
        <v>1038</v>
      </c>
      <c r="G51" s="11">
        <v>11</v>
      </c>
      <c r="H51" s="10" t="s">
        <v>51</v>
      </c>
      <c r="I51" s="10" t="s">
        <v>820</v>
      </c>
      <c r="J51" s="20">
        <f>G51/'Scratch Paper'!L3</f>
        <v>6.2111801242236027E-4</v>
      </c>
      <c r="K51" s="21">
        <f>J51*'Scratch Paper'!A7</f>
        <v>27.950310559006212</v>
      </c>
      <c r="L51" s="21">
        <f>J51*'Scratch Paper'!B7</f>
        <v>41.925465838509318</v>
      </c>
      <c r="M51" s="21">
        <f>J51*'Scratch Paper'!C7</f>
        <v>139.75155279503107</v>
      </c>
      <c r="N51" s="21">
        <f>J51*'Scratch Paper'!D7</f>
        <v>209.6273291925466</v>
      </c>
      <c r="O51" s="20" t="s">
        <v>1131</v>
      </c>
    </row>
    <row r="52" spans="2:15" s="22" customFormat="1" ht="30" x14ac:dyDescent="0.25">
      <c r="B52" s="10" t="s">
        <v>882</v>
      </c>
      <c r="C52" s="10" t="s">
        <v>891</v>
      </c>
      <c r="D52" s="10" t="s">
        <v>949</v>
      </c>
      <c r="E52" s="10" t="s">
        <v>31</v>
      </c>
      <c r="F52" s="10" t="s">
        <v>1039</v>
      </c>
      <c r="G52" s="11">
        <v>10</v>
      </c>
      <c r="H52" s="10" t="s">
        <v>1095</v>
      </c>
      <c r="I52" s="10" t="s">
        <v>1106</v>
      </c>
      <c r="J52" s="20">
        <f>G52/'Scratch Paper'!L3</f>
        <v>5.6465273856578201E-4</v>
      </c>
      <c r="K52" s="21">
        <f>J52*'Scratch Paper'!A7</f>
        <v>25.40937323546019</v>
      </c>
      <c r="L52" s="21">
        <f>J52*'Scratch Paper'!B7</f>
        <v>38.114059853190284</v>
      </c>
      <c r="M52" s="21">
        <f>J52*'Scratch Paper'!C7</f>
        <v>127.04686617730096</v>
      </c>
      <c r="N52" s="21">
        <f>J52*'Scratch Paper'!D7</f>
        <v>190.57029926595143</v>
      </c>
      <c r="O52" s="20" t="s">
        <v>1131</v>
      </c>
    </row>
    <row r="53" spans="2:15" s="22" customFormat="1" ht="30" x14ac:dyDescent="0.25">
      <c r="B53" s="10" t="s">
        <v>883</v>
      </c>
      <c r="C53" s="10" t="s">
        <v>891</v>
      </c>
      <c r="D53" s="10" t="s">
        <v>950</v>
      </c>
      <c r="E53" s="10" t="s">
        <v>30</v>
      </c>
      <c r="F53" s="10" t="s">
        <v>1040</v>
      </c>
      <c r="G53" s="11">
        <v>10</v>
      </c>
      <c r="H53" s="10" t="s">
        <v>1096</v>
      </c>
      <c r="I53" s="10" t="s">
        <v>250</v>
      </c>
      <c r="J53" s="20">
        <f>G53/'Scratch Paper'!L3</f>
        <v>5.6465273856578201E-4</v>
      </c>
      <c r="K53" s="21">
        <f>J53*'Scratch Paper'!A7</f>
        <v>25.40937323546019</v>
      </c>
      <c r="L53" s="21">
        <f>J53*'Scratch Paper'!B7</f>
        <v>38.114059853190284</v>
      </c>
      <c r="M53" s="21">
        <f>J53*'Scratch Paper'!C7</f>
        <v>127.04686617730096</v>
      </c>
      <c r="N53" s="21">
        <f>J53*'Scratch Paper'!D7</f>
        <v>190.57029926595143</v>
      </c>
      <c r="O53" s="20" t="s">
        <v>1131</v>
      </c>
    </row>
    <row r="54" spans="2:15" s="22" customFormat="1" ht="30" x14ac:dyDescent="0.25">
      <c r="B54" s="24" t="s">
        <v>884</v>
      </c>
      <c r="C54" s="24" t="s">
        <v>892</v>
      </c>
      <c r="D54" s="24" t="s">
        <v>951</v>
      </c>
      <c r="E54" s="24" t="s">
        <v>996</v>
      </c>
      <c r="F54" s="24" t="s">
        <v>1041</v>
      </c>
      <c r="G54" s="25">
        <v>10</v>
      </c>
      <c r="H54" s="24" t="s">
        <v>1097</v>
      </c>
      <c r="I54" s="24" t="s">
        <v>1126</v>
      </c>
      <c r="J54" s="20">
        <f>G54/'Scratch Paper'!L3</f>
        <v>5.6465273856578201E-4</v>
      </c>
      <c r="K54" s="21">
        <f>J54*'Scratch Paper'!A7</f>
        <v>25.40937323546019</v>
      </c>
      <c r="L54" s="21">
        <f>J54*'Scratch Paper'!B7</f>
        <v>38.114059853190284</v>
      </c>
      <c r="M54" s="21">
        <f>J54*'Scratch Paper'!C7</f>
        <v>127.04686617730096</v>
      </c>
      <c r="N54" s="21">
        <f>J54*'Scratch Paper'!D7</f>
        <v>190.57029926595143</v>
      </c>
      <c r="O54" s="20" t="s">
        <v>1131</v>
      </c>
    </row>
    <row r="55" spans="2:15" s="22" customFormat="1" ht="30" x14ac:dyDescent="0.25">
      <c r="B55" s="24" t="s">
        <v>885</v>
      </c>
      <c r="C55" s="24" t="s">
        <v>892</v>
      </c>
      <c r="D55" s="24" t="s">
        <v>952</v>
      </c>
      <c r="E55" s="24" t="s">
        <v>997</v>
      </c>
      <c r="F55" s="24" t="s">
        <v>1042</v>
      </c>
      <c r="G55" s="25">
        <v>8</v>
      </c>
      <c r="H55" s="24" t="s">
        <v>1098</v>
      </c>
      <c r="I55" s="24" t="s">
        <v>1127</v>
      </c>
      <c r="J55" s="20">
        <f>G55/'Scratch Paper'!L3</f>
        <v>4.5172219085262564E-4</v>
      </c>
      <c r="K55" s="21">
        <f>J55*'Scratch Paper'!A7</f>
        <v>20.327498588368154</v>
      </c>
      <c r="L55" s="21">
        <f>J55*'Scratch Paper'!B7</f>
        <v>30.49124788255223</v>
      </c>
      <c r="M55" s="21">
        <f>J55*'Scratch Paper'!C7</f>
        <v>101.63749294184076</v>
      </c>
      <c r="N55" s="21">
        <f>J55*'Scratch Paper'!D7</f>
        <v>152.45623941276116</v>
      </c>
      <c r="O55" s="20" t="s">
        <v>1131</v>
      </c>
    </row>
    <row r="56" spans="2:15" s="22" customFormat="1" ht="30" x14ac:dyDescent="0.25">
      <c r="B56" s="10" t="s">
        <v>886</v>
      </c>
      <c r="C56" s="10" t="s">
        <v>891</v>
      </c>
      <c r="D56" s="10" t="s">
        <v>953</v>
      </c>
      <c r="E56" s="10" t="s">
        <v>998</v>
      </c>
      <c r="F56" s="10" t="s">
        <v>1043</v>
      </c>
      <c r="G56" s="11">
        <v>6</v>
      </c>
      <c r="H56" s="10" t="s">
        <v>1099</v>
      </c>
      <c r="I56" s="10" t="s">
        <v>1128</v>
      </c>
      <c r="J56" s="20">
        <f>G56/'Scratch Paper'!L3</f>
        <v>3.3879164313946921E-4</v>
      </c>
      <c r="K56" s="21">
        <f>J56*'Scratch Paper'!A7</f>
        <v>15.245623941276115</v>
      </c>
      <c r="L56" s="21">
        <f>J56*'Scratch Paper'!B7</f>
        <v>22.868435911914172</v>
      </c>
      <c r="M56" s="21">
        <f>J56*'Scratch Paper'!C7</f>
        <v>76.228119706380568</v>
      </c>
      <c r="N56" s="21">
        <f>J56*'Scratch Paper'!D7</f>
        <v>114.34217955957087</v>
      </c>
      <c r="O56" s="20" t="s">
        <v>1131</v>
      </c>
    </row>
    <row r="57" spans="2:15" s="22" customFormat="1" ht="30" x14ac:dyDescent="0.25">
      <c r="B57" s="10" t="s">
        <v>887</v>
      </c>
      <c r="C57" s="10" t="s">
        <v>895</v>
      </c>
      <c r="D57" s="10" t="s">
        <v>954</v>
      </c>
      <c r="E57" s="10" t="s">
        <v>95</v>
      </c>
      <c r="F57" s="10" t="s">
        <v>1044</v>
      </c>
      <c r="G57" s="11">
        <v>5</v>
      </c>
      <c r="H57" s="10" t="s">
        <v>1100</v>
      </c>
      <c r="I57" s="10" t="s">
        <v>1129</v>
      </c>
      <c r="J57" s="20">
        <f>G57/'Scratch Paper'!L3</f>
        <v>2.82326369282891E-4</v>
      </c>
      <c r="K57" s="21">
        <f>J57*'Scratch Paper'!A7</f>
        <v>12.704686617730095</v>
      </c>
      <c r="L57" s="21">
        <f>J57*'Scratch Paper'!B7</f>
        <v>19.057029926595142</v>
      </c>
      <c r="M57" s="21">
        <f>J57*'Scratch Paper'!C7</f>
        <v>63.523433088650478</v>
      </c>
      <c r="N57" s="21">
        <f>J57*'Scratch Paper'!D7</f>
        <v>95.285149632975717</v>
      </c>
      <c r="O57" s="20" t="s">
        <v>1131</v>
      </c>
    </row>
    <row r="58" spans="2:15" s="22" customFormat="1" ht="30" x14ac:dyDescent="0.25">
      <c r="B58" s="10" t="s">
        <v>170</v>
      </c>
      <c r="C58" s="10" t="s">
        <v>895</v>
      </c>
      <c r="D58" s="10" t="s">
        <v>955</v>
      </c>
      <c r="E58" s="10" t="s">
        <v>999</v>
      </c>
      <c r="F58" s="10" t="s">
        <v>1045</v>
      </c>
      <c r="G58" s="11">
        <v>5</v>
      </c>
      <c r="H58" s="10" t="s">
        <v>1101</v>
      </c>
      <c r="I58" s="10" t="s">
        <v>1112</v>
      </c>
      <c r="J58" s="20">
        <f>G58/'Scratch Paper'!L3</f>
        <v>2.82326369282891E-4</v>
      </c>
      <c r="K58" s="21">
        <f>J58*'Scratch Paper'!A7</f>
        <v>12.704686617730095</v>
      </c>
      <c r="L58" s="21">
        <f>J58*'Scratch Paper'!B7</f>
        <v>19.057029926595142</v>
      </c>
      <c r="M58" s="21">
        <f>J58*'Scratch Paper'!C7</f>
        <v>63.523433088650478</v>
      </c>
      <c r="N58" s="21">
        <f>J58*'Scratch Paper'!D7</f>
        <v>95.285149632975717</v>
      </c>
      <c r="O58" s="20" t="s">
        <v>1131</v>
      </c>
    </row>
    <row r="59" spans="2:15" s="22" customFormat="1" ht="30" x14ac:dyDescent="0.25">
      <c r="B59" s="10" t="s">
        <v>888</v>
      </c>
      <c r="C59" s="10" t="s">
        <v>891</v>
      </c>
      <c r="D59" s="10" t="s">
        <v>956</v>
      </c>
      <c r="E59" s="10" t="s">
        <v>1000</v>
      </c>
      <c r="F59" s="10" t="s">
        <v>1046</v>
      </c>
      <c r="G59" s="11">
        <v>4</v>
      </c>
      <c r="H59" s="10" t="s">
        <v>1102</v>
      </c>
      <c r="I59" s="10" t="s">
        <v>1112</v>
      </c>
      <c r="J59" s="20">
        <f>G59/'Scratch Paper'!L3</f>
        <v>2.2586109542631282E-4</v>
      </c>
      <c r="K59" s="21">
        <f>J59*'Scratch Paper'!A7</f>
        <v>10.163749294184077</v>
      </c>
      <c r="L59" s="21">
        <f>J59*'Scratch Paper'!B7</f>
        <v>15.245623941276115</v>
      </c>
      <c r="M59" s="21">
        <f>J59*'Scratch Paper'!C7</f>
        <v>50.818746470920381</v>
      </c>
      <c r="N59" s="21">
        <f>J59*'Scratch Paper'!D7</f>
        <v>76.228119706380582</v>
      </c>
      <c r="O59" s="20" t="s">
        <v>1131</v>
      </c>
    </row>
    <row r="60" spans="2:15" s="22" customFormat="1" ht="45" x14ac:dyDescent="0.25">
      <c r="B60" s="10" t="s">
        <v>889</v>
      </c>
      <c r="C60" s="10" t="s">
        <v>890</v>
      </c>
      <c r="D60" s="10" t="s">
        <v>957</v>
      </c>
      <c r="E60" s="10" t="s">
        <v>1001</v>
      </c>
      <c r="F60" s="10" t="s">
        <v>33</v>
      </c>
      <c r="G60" s="11">
        <v>3</v>
      </c>
      <c r="H60" s="10" t="s">
        <v>1103</v>
      </c>
      <c r="I60" s="10" t="s">
        <v>808</v>
      </c>
      <c r="J60" s="20">
        <f>G60/'Scratch Paper'!L3</f>
        <v>1.6939582156973461E-4</v>
      </c>
      <c r="K60" s="21">
        <f>J60*'Scratch Paper'!A7</f>
        <v>7.6228119706380575</v>
      </c>
      <c r="L60" s="21">
        <f>J60*'Scratch Paper'!B7</f>
        <v>11.434217955957086</v>
      </c>
      <c r="M60" s="21">
        <f>J60*'Scratch Paper'!C7</f>
        <v>38.114059853190284</v>
      </c>
      <c r="N60" s="21">
        <f>J60*'Scratch Paper'!D7</f>
        <v>57.171089779785433</v>
      </c>
      <c r="O60" s="20" t="s">
        <v>1131</v>
      </c>
    </row>
    <row r="61" spans="2:15" x14ac:dyDescent="0.25">
      <c r="G61" s="1">
        <f>SUM(G2:G60)</f>
        <v>1558</v>
      </c>
    </row>
  </sheetData>
  <conditionalFormatting sqref="B2:B60">
    <cfRule type="duplicateValues" dxfId="2" priority="3"/>
  </conditionalFormatting>
  <conditionalFormatting sqref="B2:B60">
    <cfRule type="duplicateValues" dxfId="1" priority="2"/>
  </conditionalFormatting>
  <conditionalFormatting sqref="H2:H60">
    <cfRule type="duplicateValues" dxfId="0" priority="1"/>
  </conditionalFormatting>
  <hyperlinks>
    <hyperlink ref="F5" r:id="rId1" xr:uid="{531B87DD-FB83-4912-9A5B-849523181B96}"/>
    <hyperlink ref="F34" r:id="rId2" xr:uid="{3A77EC88-50F9-44F3-A4E7-010113E2F1DD}"/>
    <hyperlink ref="F19" r:id="rId3" xr:uid="{0A67A628-EA94-48CD-9710-2CB7ECAFD93B}"/>
    <hyperlink ref="F46" r:id="rId4" xr:uid="{292CA2A5-F5C2-460F-9DE4-2477D2F53C38}"/>
    <hyperlink ref="F38" r:id="rId5" xr:uid="{C69D84F6-3809-4DFD-9961-8AB25AA0F4CF}"/>
    <hyperlink ref="F31" r:id="rId6" xr:uid="{FAA54BFD-12E1-4285-B830-00099D2012F9}"/>
    <hyperlink ref="F54" r:id="rId7" xr:uid="{8A452A25-DCDE-43B6-A488-66545B4EEFD2}"/>
    <hyperlink ref="F55" r:id="rId8" xr:uid="{C357D7C6-0517-4B9F-980D-4832868DED2B}"/>
    <hyperlink ref="F23" r:id="rId9" xr:uid="{F8A2F925-0AF6-46EC-BD68-B561FC3FFDDD}"/>
    <hyperlink ref="F40" r:id="rId10" xr:uid="{DD0AAF45-D6DB-4A2A-9340-10399B0778C7}"/>
    <hyperlink ref="F20" r:id="rId11" xr:uid="{384C7ED2-F108-4B38-B995-4E58CEC0A77F}"/>
  </hyperlinks>
  <pageMargins left="0.7" right="0.7" top="0.75" bottom="0.75" header="0.3" footer="0.3"/>
  <pageSetup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48D1-E531-49F5-8815-1EB0F6A3C5C1}">
  <dimension ref="A1:L7"/>
  <sheetViews>
    <sheetView workbookViewId="0">
      <selection activeCell="E13" sqref="E13"/>
    </sheetView>
  </sheetViews>
  <sheetFormatPr defaultRowHeight="15" x14ac:dyDescent="0.25"/>
  <cols>
    <col min="1" max="1" width="15.28515625" customWidth="1"/>
    <col min="2" max="2" width="14.28515625" customWidth="1"/>
    <col min="3" max="3" width="17.140625" customWidth="1"/>
    <col min="4" max="4" width="13.28515625" customWidth="1"/>
  </cols>
  <sheetData>
    <row r="1" spans="1:12" x14ac:dyDescent="0.25">
      <c r="A1" t="s">
        <v>179</v>
      </c>
      <c r="G1" t="s">
        <v>180</v>
      </c>
    </row>
    <row r="2" spans="1:12" ht="30" x14ac:dyDescent="0.25">
      <c r="A2" s="1" t="s">
        <v>8</v>
      </c>
      <c r="B2" s="1" t="s">
        <v>9</v>
      </c>
      <c r="C2" s="1" t="s">
        <v>10</v>
      </c>
      <c r="D2" s="1" t="s">
        <v>193</v>
      </c>
      <c r="G2" s="1" t="s">
        <v>181</v>
      </c>
      <c r="H2" s="1" t="s">
        <v>182</v>
      </c>
      <c r="I2" s="1" t="s">
        <v>183</v>
      </c>
      <c r="J2" s="1" t="s">
        <v>184</v>
      </c>
      <c r="K2" s="1" t="s">
        <v>185</v>
      </c>
      <c r="L2" s="1" t="s">
        <v>188</v>
      </c>
    </row>
    <row r="3" spans="1:12" x14ac:dyDescent="0.25">
      <c r="A3" s="4">
        <v>50000</v>
      </c>
      <c r="B3" s="4">
        <v>75000</v>
      </c>
      <c r="C3" s="4">
        <v>250000</v>
      </c>
      <c r="D3" s="4">
        <v>375000</v>
      </c>
      <c r="G3">
        <v>3438</v>
      </c>
      <c r="H3">
        <v>2219</v>
      </c>
      <c r="I3">
        <v>5915</v>
      </c>
      <c r="J3">
        <v>4580</v>
      </c>
      <c r="K3">
        <v>1558</v>
      </c>
      <c r="L3">
        <f>SUM(G3:K3)</f>
        <v>17710</v>
      </c>
    </row>
    <row r="4" spans="1:12" x14ac:dyDescent="0.25">
      <c r="A4" t="s">
        <v>186</v>
      </c>
    </row>
    <row r="5" spans="1:12" x14ac:dyDescent="0.25">
      <c r="A5" s="5">
        <f>A3*0.1</f>
        <v>5000</v>
      </c>
      <c r="B5" s="5">
        <f t="shared" ref="B5:D5" si="0">B3*0.1</f>
        <v>7500</v>
      </c>
      <c r="C5" s="5">
        <f t="shared" si="0"/>
        <v>25000</v>
      </c>
      <c r="D5" s="5">
        <f t="shared" si="0"/>
        <v>37500</v>
      </c>
    </row>
    <row r="6" spans="1:12" x14ac:dyDescent="0.25">
      <c r="A6" s="5" t="s">
        <v>187</v>
      </c>
      <c r="B6" s="5"/>
      <c r="C6" s="5"/>
      <c r="D6" s="5"/>
    </row>
    <row r="7" spans="1:12" x14ac:dyDescent="0.25">
      <c r="A7" s="5">
        <f>A3*0.9</f>
        <v>45000</v>
      </c>
      <c r="B7" s="5">
        <f>B3*0.9</f>
        <v>67500</v>
      </c>
      <c r="C7" s="5">
        <f>C3*0.9</f>
        <v>225000</v>
      </c>
      <c r="D7" s="5">
        <f>D3*0.9</f>
        <v>337500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Custom_250+</vt:lpstr>
      <vt:lpstr>Tier 1</vt:lpstr>
      <vt:lpstr>Tier 2</vt:lpstr>
      <vt:lpstr>Tier 3</vt:lpstr>
      <vt:lpstr>Tier 4</vt:lpstr>
      <vt:lpstr>Scratch Paper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Renckly, Danielle</dc:creator>
  <cp:lastModifiedBy>Melvin, Kiley</cp:lastModifiedBy>
  <dcterms:created xsi:type="dcterms:W3CDTF">2020-10-21T11:53:41Z</dcterms:created>
  <dcterms:modified xsi:type="dcterms:W3CDTF">2020-12-07T13:33:53Z</dcterms:modified>
</cp:coreProperties>
</file>